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65424024 - Ekologizace vy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'65424024 - Ekologizace vy...'!$C$147:$K$712</definedName>
    <definedName name="_xlnm.Print_Area" localSheetId="1">'65424024 - Ekologizace vy...'!$C$4:$J$76,'65424024 - Ekologizace vy...'!$C$82:$J$129,'65424024 - Ekologizace vy...'!$C$135:$J$712</definedName>
    <definedName name="_xlnm.Print_Titles" localSheetId="1">'65424024 - Ekologizace vy...'!$147:$147</definedName>
  </definedNames>
  <calcPr/>
</workbook>
</file>

<file path=xl/calcChain.xml><?xml version="1.0" encoding="utf-8"?>
<calcChain xmlns="http://schemas.openxmlformats.org/spreadsheetml/2006/main">
  <c i="2" l="1" r="J206"/>
  <c r="J37"/>
  <c r="J36"/>
  <c i="1" r="AY95"/>
  <c i="2" r="J35"/>
  <c i="1" r="AX95"/>
  <c i="2" r="BI710"/>
  <c r="BH710"/>
  <c r="BF710"/>
  <c r="BE710"/>
  <c r="T710"/>
  <c r="R710"/>
  <c r="P710"/>
  <c r="BI707"/>
  <c r="BH707"/>
  <c r="BF707"/>
  <c r="BE707"/>
  <c r="T707"/>
  <c r="R707"/>
  <c r="P707"/>
  <c r="BI703"/>
  <c r="BH703"/>
  <c r="BF703"/>
  <c r="BE703"/>
  <c r="T703"/>
  <c r="T702"/>
  <c r="R703"/>
  <c r="R702"/>
  <c r="P703"/>
  <c r="P702"/>
  <c r="BI700"/>
  <c r="BH700"/>
  <c r="BF700"/>
  <c r="BE700"/>
  <c r="T700"/>
  <c r="R700"/>
  <c r="P700"/>
  <c r="BI697"/>
  <c r="BH697"/>
  <c r="BF697"/>
  <c r="BE697"/>
  <c r="T697"/>
  <c r="R697"/>
  <c r="P697"/>
  <c r="BI694"/>
  <c r="BH694"/>
  <c r="BF694"/>
  <c r="BE694"/>
  <c r="T694"/>
  <c r="T693"/>
  <c r="R694"/>
  <c r="R693"/>
  <c r="P694"/>
  <c r="P693"/>
  <c r="BI691"/>
  <c r="BH691"/>
  <c r="BF691"/>
  <c r="BE691"/>
  <c r="T691"/>
  <c r="T690"/>
  <c r="R691"/>
  <c r="R690"/>
  <c r="P691"/>
  <c r="P690"/>
  <c r="BI687"/>
  <c r="BH687"/>
  <c r="BF687"/>
  <c r="BE687"/>
  <c r="T687"/>
  <c r="R687"/>
  <c r="P687"/>
  <c r="BI685"/>
  <c r="BH685"/>
  <c r="BF685"/>
  <c r="BE685"/>
  <c r="T685"/>
  <c r="R685"/>
  <c r="P685"/>
  <c r="BI683"/>
  <c r="BH683"/>
  <c r="BF683"/>
  <c r="BE683"/>
  <c r="T683"/>
  <c r="R683"/>
  <c r="P683"/>
  <c r="BI680"/>
  <c r="BH680"/>
  <c r="BF680"/>
  <c r="BE680"/>
  <c r="T680"/>
  <c r="R680"/>
  <c r="P680"/>
  <c r="BI678"/>
  <c r="BH678"/>
  <c r="BF678"/>
  <c r="BE678"/>
  <c r="T678"/>
  <c r="R678"/>
  <c r="P678"/>
  <c r="BI676"/>
  <c r="BH676"/>
  <c r="BF676"/>
  <c r="BE676"/>
  <c r="T676"/>
  <c r="R676"/>
  <c r="P676"/>
  <c r="BI674"/>
  <c r="BH674"/>
  <c r="BF674"/>
  <c r="BE674"/>
  <c r="T674"/>
  <c r="R674"/>
  <c r="P674"/>
  <c r="BI672"/>
  <c r="BH672"/>
  <c r="BF672"/>
  <c r="BE672"/>
  <c r="T672"/>
  <c r="R672"/>
  <c r="P672"/>
  <c r="BI670"/>
  <c r="BH670"/>
  <c r="BF670"/>
  <c r="BE670"/>
  <c r="T670"/>
  <c r="R670"/>
  <c r="P670"/>
  <c r="BI668"/>
  <c r="BH668"/>
  <c r="BF668"/>
  <c r="BE668"/>
  <c r="T668"/>
  <c r="R668"/>
  <c r="P668"/>
  <c r="BI666"/>
  <c r="BH666"/>
  <c r="BF666"/>
  <c r="BE666"/>
  <c r="T666"/>
  <c r="R666"/>
  <c r="P666"/>
  <c r="BI664"/>
  <c r="BH664"/>
  <c r="BF664"/>
  <c r="BE664"/>
  <c r="T664"/>
  <c r="R664"/>
  <c r="P664"/>
  <c r="BI661"/>
  <c r="BH661"/>
  <c r="BF661"/>
  <c r="BE661"/>
  <c r="T661"/>
  <c r="R661"/>
  <c r="P661"/>
  <c r="BI659"/>
  <c r="BH659"/>
  <c r="BF659"/>
  <c r="BE659"/>
  <c r="T659"/>
  <c r="R659"/>
  <c r="P659"/>
  <c r="BI654"/>
  <c r="BH654"/>
  <c r="BF654"/>
  <c r="BE654"/>
  <c r="T654"/>
  <c r="T653"/>
  <c r="R654"/>
  <c r="R653"/>
  <c r="P654"/>
  <c r="P653"/>
  <c r="BI645"/>
  <c r="BH645"/>
  <c r="BF645"/>
  <c r="BE645"/>
  <c r="T645"/>
  <c r="R645"/>
  <c r="P645"/>
  <c r="BI643"/>
  <c r="BH643"/>
  <c r="BF643"/>
  <c r="BE643"/>
  <c r="T643"/>
  <c r="R643"/>
  <c r="P643"/>
  <c r="BI641"/>
  <c r="BH641"/>
  <c r="BF641"/>
  <c r="BE641"/>
  <c r="T641"/>
  <c r="R641"/>
  <c r="P641"/>
  <c r="BI638"/>
  <c r="BH638"/>
  <c r="BF638"/>
  <c r="BE638"/>
  <c r="T638"/>
  <c r="R638"/>
  <c r="P638"/>
  <c r="BI635"/>
  <c r="BH635"/>
  <c r="BF635"/>
  <c r="BE635"/>
  <c r="T635"/>
  <c r="R635"/>
  <c r="P635"/>
  <c r="BI632"/>
  <c r="BH632"/>
  <c r="BF632"/>
  <c r="BE632"/>
  <c r="T632"/>
  <c r="R632"/>
  <c r="P632"/>
  <c r="BI629"/>
  <c r="BH629"/>
  <c r="BF629"/>
  <c r="BE629"/>
  <c r="T629"/>
  <c r="R629"/>
  <c r="P629"/>
  <c r="BI626"/>
  <c r="BH626"/>
  <c r="BF626"/>
  <c r="BE626"/>
  <c r="T626"/>
  <c r="R626"/>
  <c r="P626"/>
  <c r="BI623"/>
  <c r="BH623"/>
  <c r="BF623"/>
  <c r="BE623"/>
  <c r="T623"/>
  <c r="R623"/>
  <c r="P623"/>
  <c r="BI620"/>
  <c r="BH620"/>
  <c r="BF620"/>
  <c r="BE620"/>
  <c r="T620"/>
  <c r="R620"/>
  <c r="P620"/>
  <c r="BI617"/>
  <c r="BH617"/>
  <c r="BF617"/>
  <c r="BE617"/>
  <c r="T617"/>
  <c r="R617"/>
  <c r="P617"/>
  <c r="BI614"/>
  <c r="BH614"/>
  <c r="BF614"/>
  <c r="BE614"/>
  <c r="T614"/>
  <c r="R614"/>
  <c r="P614"/>
  <c r="BI611"/>
  <c r="BH611"/>
  <c r="BF611"/>
  <c r="BE611"/>
  <c r="T611"/>
  <c r="R611"/>
  <c r="P611"/>
  <c r="BI608"/>
  <c r="BH608"/>
  <c r="BF608"/>
  <c r="BE608"/>
  <c r="T608"/>
  <c r="R608"/>
  <c r="P608"/>
  <c r="BI605"/>
  <c r="BH605"/>
  <c r="BF605"/>
  <c r="BE605"/>
  <c r="T605"/>
  <c r="R605"/>
  <c r="P605"/>
  <c r="BI602"/>
  <c r="BH602"/>
  <c r="BF602"/>
  <c r="BE602"/>
  <c r="T602"/>
  <c r="R602"/>
  <c r="P602"/>
  <c r="BI600"/>
  <c r="BH600"/>
  <c r="BF600"/>
  <c r="BE600"/>
  <c r="T600"/>
  <c r="R600"/>
  <c r="P600"/>
  <c r="BI598"/>
  <c r="BH598"/>
  <c r="BF598"/>
  <c r="BE598"/>
  <c r="T598"/>
  <c r="R598"/>
  <c r="P598"/>
  <c r="BI596"/>
  <c r="BH596"/>
  <c r="BF596"/>
  <c r="BE596"/>
  <c r="T596"/>
  <c r="R596"/>
  <c r="P596"/>
  <c r="BI593"/>
  <c r="BH593"/>
  <c r="BF593"/>
  <c r="BE593"/>
  <c r="T593"/>
  <c r="R593"/>
  <c r="P593"/>
  <c r="BI589"/>
  <c r="BH589"/>
  <c r="BF589"/>
  <c r="BE589"/>
  <c r="T589"/>
  <c r="R589"/>
  <c r="P589"/>
  <c r="BI586"/>
  <c r="BH586"/>
  <c r="BF586"/>
  <c r="BE586"/>
  <c r="T586"/>
  <c r="R586"/>
  <c r="P586"/>
  <c r="BI584"/>
  <c r="BH584"/>
  <c r="BF584"/>
  <c r="BE584"/>
  <c r="T584"/>
  <c r="R584"/>
  <c r="P584"/>
  <c r="BI582"/>
  <c r="BH582"/>
  <c r="BF582"/>
  <c r="BE582"/>
  <c r="T582"/>
  <c r="R582"/>
  <c r="P582"/>
  <c r="BI580"/>
  <c r="BH580"/>
  <c r="BF580"/>
  <c r="BE580"/>
  <c r="T580"/>
  <c r="R580"/>
  <c r="P580"/>
  <c r="BI578"/>
  <c r="BH578"/>
  <c r="BF578"/>
  <c r="BE578"/>
  <c r="T578"/>
  <c r="R578"/>
  <c r="P578"/>
  <c r="BI576"/>
  <c r="BH576"/>
  <c r="BF576"/>
  <c r="BE576"/>
  <c r="T576"/>
  <c r="R576"/>
  <c r="P576"/>
  <c r="BI574"/>
  <c r="BH574"/>
  <c r="BF574"/>
  <c r="BE574"/>
  <c r="T574"/>
  <c r="R574"/>
  <c r="P574"/>
  <c r="BI572"/>
  <c r="BH572"/>
  <c r="BF572"/>
  <c r="BE572"/>
  <c r="T572"/>
  <c r="R572"/>
  <c r="P572"/>
  <c r="BI570"/>
  <c r="BH570"/>
  <c r="BF570"/>
  <c r="BE570"/>
  <c r="T570"/>
  <c r="R570"/>
  <c r="P570"/>
  <c r="BI567"/>
  <c r="BH567"/>
  <c r="BF567"/>
  <c r="BE567"/>
  <c r="T567"/>
  <c r="R567"/>
  <c r="P567"/>
  <c r="BI564"/>
  <c r="BH564"/>
  <c r="BF564"/>
  <c r="BE564"/>
  <c r="T564"/>
  <c r="R564"/>
  <c r="P564"/>
  <c r="BI562"/>
  <c r="BH562"/>
  <c r="BF562"/>
  <c r="BE562"/>
  <c r="T562"/>
  <c r="R562"/>
  <c r="P562"/>
  <c r="BI559"/>
  <c r="BH559"/>
  <c r="BF559"/>
  <c r="BE559"/>
  <c r="T559"/>
  <c r="R559"/>
  <c r="P559"/>
  <c r="BI557"/>
  <c r="BH557"/>
  <c r="BF557"/>
  <c r="BE557"/>
  <c r="T557"/>
  <c r="R557"/>
  <c r="P557"/>
  <c r="BI555"/>
  <c r="BH555"/>
  <c r="BF555"/>
  <c r="BE555"/>
  <c r="T555"/>
  <c r="R555"/>
  <c r="P555"/>
  <c r="BI553"/>
  <c r="BH553"/>
  <c r="BF553"/>
  <c r="BE553"/>
  <c r="T553"/>
  <c r="R553"/>
  <c r="P553"/>
  <c r="BI551"/>
  <c r="BH551"/>
  <c r="BF551"/>
  <c r="BE551"/>
  <c r="T551"/>
  <c r="R551"/>
  <c r="P551"/>
  <c r="BI549"/>
  <c r="BH549"/>
  <c r="BF549"/>
  <c r="BE549"/>
  <c r="T549"/>
  <c r="R549"/>
  <c r="P549"/>
  <c r="BI547"/>
  <c r="BH547"/>
  <c r="BF547"/>
  <c r="BE547"/>
  <c r="T547"/>
  <c r="R547"/>
  <c r="P547"/>
  <c r="BI545"/>
  <c r="BH545"/>
  <c r="BF545"/>
  <c r="BE545"/>
  <c r="T545"/>
  <c r="R545"/>
  <c r="P545"/>
  <c r="BI543"/>
  <c r="BH543"/>
  <c r="BF543"/>
  <c r="BE543"/>
  <c r="T543"/>
  <c r="R543"/>
  <c r="P543"/>
  <c r="BI541"/>
  <c r="BH541"/>
  <c r="BF541"/>
  <c r="BE541"/>
  <c r="T541"/>
  <c r="R541"/>
  <c r="P541"/>
  <c r="BI539"/>
  <c r="BH539"/>
  <c r="BF539"/>
  <c r="BE539"/>
  <c r="T539"/>
  <c r="R539"/>
  <c r="P539"/>
  <c r="BI537"/>
  <c r="BH537"/>
  <c r="BF537"/>
  <c r="BE537"/>
  <c r="T537"/>
  <c r="R537"/>
  <c r="P537"/>
  <c r="BI535"/>
  <c r="BH535"/>
  <c r="BF535"/>
  <c r="BE535"/>
  <c r="T535"/>
  <c r="R535"/>
  <c r="P535"/>
  <c r="BI533"/>
  <c r="BH533"/>
  <c r="BF533"/>
  <c r="BE533"/>
  <c r="T533"/>
  <c r="R533"/>
  <c r="P533"/>
  <c r="BI530"/>
  <c r="BH530"/>
  <c r="BF530"/>
  <c r="BE530"/>
  <c r="T530"/>
  <c r="R530"/>
  <c r="P530"/>
  <c r="BI528"/>
  <c r="BH528"/>
  <c r="BF528"/>
  <c r="BE528"/>
  <c r="T528"/>
  <c r="R528"/>
  <c r="P528"/>
  <c r="BI526"/>
  <c r="BH526"/>
  <c r="BF526"/>
  <c r="BE526"/>
  <c r="T526"/>
  <c r="R526"/>
  <c r="P526"/>
  <c r="BI523"/>
  <c r="BH523"/>
  <c r="BF523"/>
  <c r="BE523"/>
  <c r="T523"/>
  <c r="R523"/>
  <c r="P523"/>
  <c r="BI521"/>
  <c r="BH521"/>
  <c r="BF521"/>
  <c r="BE521"/>
  <c r="T521"/>
  <c r="R521"/>
  <c r="P521"/>
  <c r="BI519"/>
  <c r="BH519"/>
  <c r="BF519"/>
  <c r="BE519"/>
  <c r="T519"/>
  <c r="R519"/>
  <c r="P519"/>
  <c r="BI517"/>
  <c r="BH517"/>
  <c r="BF517"/>
  <c r="BE517"/>
  <c r="T517"/>
  <c r="R517"/>
  <c r="P517"/>
  <c r="BI515"/>
  <c r="BH515"/>
  <c r="BF515"/>
  <c r="BE515"/>
  <c r="T515"/>
  <c r="R515"/>
  <c r="P515"/>
  <c r="BI511"/>
  <c r="BH511"/>
  <c r="BF511"/>
  <c r="BE511"/>
  <c r="T511"/>
  <c r="R511"/>
  <c r="P511"/>
  <c r="BI509"/>
  <c r="BH509"/>
  <c r="BF509"/>
  <c r="BE509"/>
  <c r="T509"/>
  <c r="R509"/>
  <c r="P509"/>
  <c r="BI506"/>
  <c r="BH506"/>
  <c r="BF506"/>
  <c r="BE506"/>
  <c r="T506"/>
  <c r="R506"/>
  <c r="P506"/>
  <c r="BI503"/>
  <c r="BH503"/>
  <c r="BF503"/>
  <c r="BE503"/>
  <c r="T503"/>
  <c r="R503"/>
  <c r="P503"/>
  <c r="BI501"/>
  <c r="BH501"/>
  <c r="BF501"/>
  <c r="BE501"/>
  <c r="T501"/>
  <c r="R501"/>
  <c r="P501"/>
  <c r="BI498"/>
  <c r="BH498"/>
  <c r="BF498"/>
  <c r="BE498"/>
  <c r="T498"/>
  <c r="R498"/>
  <c r="P498"/>
  <c r="BI496"/>
  <c r="BH496"/>
  <c r="BF496"/>
  <c r="BE496"/>
  <c r="T496"/>
  <c r="R496"/>
  <c r="P496"/>
  <c r="BI493"/>
  <c r="BH493"/>
  <c r="BF493"/>
  <c r="BE493"/>
  <c r="T493"/>
  <c r="R493"/>
  <c r="P493"/>
  <c r="BI490"/>
  <c r="BH490"/>
  <c r="BF490"/>
  <c r="BE490"/>
  <c r="T490"/>
  <c r="R490"/>
  <c r="P490"/>
  <c r="BI488"/>
  <c r="BH488"/>
  <c r="BF488"/>
  <c r="BE488"/>
  <c r="T488"/>
  <c r="R488"/>
  <c r="P488"/>
  <c r="BI485"/>
  <c r="BH485"/>
  <c r="BF485"/>
  <c r="BE485"/>
  <c r="T485"/>
  <c r="R485"/>
  <c r="P485"/>
  <c r="BI483"/>
  <c r="BH483"/>
  <c r="BF483"/>
  <c r="BE483"/>
  <c r="T483"/>
  <c r="R483"/>
  <c r="P483"/>
  <c r="BI479"/>
  <c r="BH479"/>
  <c r="BF479"/>
  <c r="BE479"/>
  <c r="T479"/>
  <c r="R479"/>
  <c r="P479"/>
  <c r="BI477"/>
  <c r="BH477"/>
  <c r="BF477"/>
  <c r="BE477"/>
  <c r="T477"/>
  <c r="R477"/>
  <c r="P477"/>
  <c r="BI475"/>
  <c r="BH475"/>
  <c r="BF475"/>
  <c r="BE475"/>
  <c r="T475"/>
  <c r="R475"/>
  <c r="P475"/>
  <c r="BI473"/>
  <c r="BH473"/>
  <c r="BF473"/>
  <c r="BE473"/>
  <c r="T473"/>
  <c r="R473"/>
  <c r="P473"/>
  <c r="BI471"/>
  <c r="BH471"/>
  <c r="BF471"/>
  <c r="BE471"/>
  <c r="T471"/>
  <c r="R471"/>
  <c r="P471"/>
  <c r="BI469"/>
  <c r="BH469"/>
  <c r="BF469"/>
  <c r="BE469"/>
  <c r="T469"/>
  <c r="R469"/>
  <c r="P469"/>
  <c r="BI467"/>
  <c r="BH467"/>
  <c r="BF467"/>
  <c r="BE467"/>
  <c r="T467"/>
  <c r="R467"/>
  <c r="P467"/>
  <c r="BI465"/>
  <c r="BH465"/>
  <c r="BF465"/>
  <c r="BE465"/>
  <c r="T465"/>
  <c r="R465"/>
  <c r="P465"/>
  <c r="BI463"/>
  <c r="BH463"/>
  <c r="BF463"/>
  <c r="BE463"/>
  <c r="T463"/>
  <c r="R463"/>
  <c r="P463"/>
  <c r="BI461"/>
  <c r="BH461"/>
  <c r="BF461"/>
  <c r="BE461"/>
  <c r="T461"/>
  <c r="R461"/>
  <c r="P461"/>
  <c r="BI459"/>
  <c r="BH459"/>
  <c r="BF459"/>
  <c r="BE459"/>
  <c r="T459"/>
  <c r="R459"/>
  <c r="P459"/>
  <c r="BI457"/>
  <c r="BH457"/>
  <c r="BF457"/>
  <c r="BE457"/>
  <c r="T457"/>
  <c r="R457"/>
  <c r="P457"/>
  <c r="BI455"/>
  <c r="BH455"/>
  <c r="BF455"/>
  <c r="BE455"/>
  <c r="T455"/>
  <c r="R455"/>
  <c r="P455"/>
  <c r="BI453"/>
  <c r="BH453"/>
  <c r="BF453"/>
  <c r="BE453"/>
  <c r="T453"/>
  <c r="R453"/>
  <c r="P453"/>
  <c r="BI451"/>
  <c r="BH451"/>
  <c r="BF451"/>
  <c r="BE451"/>
  <c r="T451"/>
  <c r="R451"/>
  <c r="P451"/>
  <c r="BI449"/>
  <c r="BH449"/>
  <c r="BF449"/>
  <c r="BE449"/>
  <c r="T449"/>
  <c r="R449"/>
  <c r="P449"/>
  <c r="BI447"/>
  <c r="BH447"/>
  <c r="BF447"/>
  <c r="BE447"/>
  <c r="T447"/>
  <c r="R447"/>
  <c r="P447"/>
  <c r="BI445"/>
  <c r="BH445"/>
  <c r="BF445"/>
  <c r="BE445"/>
  <c r="T445"/>
  <c r="R445"/>
  <c r="P445"/>
  <c r="BI443"/>
  <c r="BH443"/>
  <c r="BF443"/>
  <c r="BE443"/>
  <c r="T443"/>
  <c r="R443"/>
  <c r="P443"/>
  <c r="BI441"/>
  <c r="BH441"/>
  <c r="BF441"/>
  <c r="BE441"/>
  <c r="T441"/>
  <c r="R441"/>
  <c r="P441"/>
  <c r="BI439"/>
  <c r="BH439"/>
  <c r="BF439"/>
  <c r="BE439"/>
  <c r="T439"/>
  <c r="R439"/>
  <c r="P439"/>
  <c r="BI437"/>
  <c r="BH437"/>
  <c r="BF437"/>
  <c r="BE437"/>
  <c r="T437"/>
  <c r="R437"/>
  <c r="P437"/>
  <c r="BI435"/>
  <c r="BH435"/>
  <c r="BF435"/>
  <c r="BE435"/>
  <c r="T435"/>
  <c r="R435"/>
  <c r="P435"/>
  <c r="BI433"/>
  <c r="BH433"/>
  <c r="BF433"/>
  <c r="BE433"/>
  <c r="T433"/>
  <c r="R433"/>
  <c r="P433"/>
  <c r="BI431"/>
  <c r="BH431"/>
  <c r="BF431"/>
  <c r="BE431"/>
  <c r="T431"/>
  <c r="R431"/>
  <c r="P431"/>
  <c r="BI428"/>
  <c r="BH428"/>
  <c r="BF428"/>
  <c r="BE428"/>
  <c r="T428"/>
  <c r="R428"/>
  <c r="P428"/>
  <c r="BI426"/>
  <c r="BH426"/>
  <c r="BF426"/>
  <c r="BE426"/>
  <c r="T426"/>
  <c r="R426"/>
  <c r="P426"/>
  <c r="BI424"/>
  <c r="BH424"/>
  <c r="BF424"/>
  <c r="BE424"/>
  <c r="T424"/>
  <c r="R424"/>
  <c r="P424"/>
  <c r="BI422"/>
  <c r="BH422"/>
  <c r="BF422"/>
  <c r="BE422"/>
  <c r="T422"/>
  <c r="R422"/>
  <c r="P422"/>
  <c r="BI420"/>
  <c r="BH420"/>
  <c r="BF420"/>
  <c r="BE420"/>
  <c r="T420"/>
  <c r="R420"/>
  <c r="P420"/>
  <c r="BI418"/>
  <c r="BH418"/>
  <c r="BF418"/>
  <c r="BE418"/>
  <c r="T418"/>
  <c r="R418"/>
  <c r="P418"/>
  <c r="BI416"/>
  <c r="BH416"/>
  <c r="BF416"/>
  <c r="BE416"/>
  <c r="T416"/>
  <c r="R416"/>
  <c r="P416"/>
  <c r="BI414"/>
  <c r="BH414"/>
  <c r="BF414"/>
  <c r="BE414"/>
  <c r="T414"/>
  <c r="R414"/>
  <c r="P414"/>
  <c r="BI412"/>
  <c r="BH412"/>
  <c r="BF412"/>
  <c r="BE412"/>
  <c r="T412"/>
  <c r="R412"/>
  <c r="P412"/>
  <c r="BI410"/>
  <c r="BH410"/>
  <c r="BF410"/>
  <c r="BE410"/>
  <c r="T410"/>
  <c r="R410"/>
  <c r="P410"/>
  <c r="BI408"/>
  <c r="BH408"/>
  <c r="BF408"/>
  <c r="BE408"/>
  <c r="T408"/>
  <c r="R408"/>
  <c r="P408"/>
  <c r="BI405"/>
  <c r="BH405"/>
  <c r="BF405"/>
  <c r="BE405"/>
  <c r="T405"/>
  <c r="R405"/>
  <c r="P405"/>
  <c r="BI402"/>
  <c r="BH402"/>
  <c r="BF402"/>
  <c r="BE402"/>
  <c r="T402"/>
  <c r="R402"/>
  <c r="P402"/>
  <c r="BI400"/>
  <c r="BH400"/>
  <c r="BF400"/>
  <c r="BE400"/>
  <c r="T400"/>
  <c r="R400"/>
  <c r="P400"/>
  <c r="BI398"/>
  <c r="BH398"/>
  <c r="BF398"/>
  <c r="BE398"/>
  <c r="T398"/>
  <c r="R398"/>
  <c r="P398"/>
  <c r="BI396"/>
  <c r="BH396"/>
  <c r="BF396"/>
  <c r="BE396"/>
  <c r="T396"/>
  <c r="R396"/>
  <c r="P396"/>
  <c r="BI394"/>
  <c r="BH394"/>
  <c r="BF394"/>
  <c r="BE394"/>
  <c r="T394"/>
  <c r="R394"/>
  <c r="P394"/>
  <c r="BI392"/>
  <c r="BH392"/>
  <c r="BF392"/>
  <c r="BE392"/>
  <c r="T392"/>
  <c r="R392"/>
  <c r="P392"/>
  <c r="BI390"/>
  <c r="BH390"/>
  <c r="BF390"/>
  <c r="BE390"/>
  <c r="T390"/>
  <c r="R390"/>
  <c r="P390"/>
  <c r="BI388"/>
  <c r="BH388"/>
  <c r="BF388"/>
  <c r="BE388"/>
  <c r="T388"/>
  <c r="R388"/>
  <c r="P388"/>
  <c r="BI386"/>
  <c r="BH386"/>
  <c r="BF386"/>
  <c r="BE386"/>
  <c r="T386"/>
  <c r="R386"/>
  <c r="P386"/>
  <c r="BI384"/>
  <c r="BH384"/>
  <c r="BF384"/>
  <c r="BE384"/>
  <c r="T384"/>
  <c r="R384"/>
  <c r="P384"/>
  <c r="BI381"/>
  <c r="BH381"/>
  <c r="BF381"/>
  <c r="BE381"/>
  <c r="T381"/>
  <c r="R381"/>
  <c r="P381"/>
  <c r="BI379"/>
  <c r="BH379"/>
  <c r="BF379"/>
  <c r="BE379"/>
  <c r="T379"/>
  <c r="R379"/>
  <c r="P379"/>
  <c r="BI374"/>
  <c r="BH374"/>
  <c r="BF374"/>
  <c r="BE374"/>
  <c r="T374"/>
  <c r="R374"/>
  <c r="P374"/>
  <c r="BI372"/>
  <c r="BH372"/>
  <c r="BF372"/>
  <c r="BE372"/>
  <c r="T372"/>
  <c r="R372"/>
  <c r="P372"/>
  <c r="BI369"/>
  <c r="BH369"/>
  <c r="BF369"/>
  <c r="BE369"/>
  <c r="T369"/>
  <c r="R369"/>
  <c r="P369"/>
  <c r="BI367"/>
  <c r="BH367"/>
  <c r="BF367"/>
  <c r="BE367"/>
  <c r="T367"/>
  <c r="R367"/>
  <c r="P367"/>
  <c r="BI365"/>
  <c r="BH365"/>
  <c r="BF365"/>
  <c r="BE365"/>
  <c r="T365"/>
  <c r="R365"/>
  <c r="P365"/>
  <c r="BI362"/>
  <c r="BH362"/>
  <c r="BF362"/>
  <c r="BE362"/>
  <c r="T362"/>
  <c r="R362"/>
  <c r="P362"/>
  <c r="BI359"/>
  <c r="BH359"/>
  <c r="BF359"/>
  <c r="BE359"/>
  <c r="T359"/>
  <c r="R359"/>
  <c r="P359"/>
  <c r="BI356"/>
  <c r="BH356"/>
  <c r="BF356"/>
  <c r="BE356"/>
  <c r="T356"/>
  <c r="R356"/>
  <c r="P356"/>
  <c r="BI353"/>
  <c r="BH353"/>
  <c r="BF353"/>
  <c r="BE353"/>
  <c r="T353"/>
  <c r="R353"/>
  <c r="P353"/>
  <c r="BI350"/>
  <c r="BH350"/>
  <c r="BF350"/>
  <c r="BE350"/>
  <c r="T350"/>
  <c r="R350"/>
  <c r="P350"/>
  <c r="BI347"/>
  <c r="BH347"/>
  <c r="BF347"/>
  <c r="BE347"/>
  <c r="T347"/>
  <c r="R347"/>
  <c r="P347"/>
  <c r="BI344"/>
  <c r="BH344"/>
  <c r="BF344"/>
  <c r="BE344"/>
  <c r="T344"/>
  <c r="R344"/>
  <c r="P344"/>
  <c r="BI341"/>
  <c r="BH341"/>
  <c r="BF341"/>
  <c r="BE341"/>
  <c r="T341"/>
  <c r="R341"/>
  <c r="P341"/>
  <c r="BI339"/>
  <c r="BH339"/>
  <c r="BF339"/>
  <c r="BE339"/>
  <c r="T339"/>
  <c r="R339"/>
  <c r="P339"/>
  <c r="BI337"/>
  <c r="BH337"/>
  <c r="BF337"/>
  <c r="BE337"/>
  <c r="T337"/>
  <c r="R337"/>
  <c r="P337"/>
  <c r="BI335"/>
  <c r="BH335"/>
  <c r="BF335"/>
  <c r="BE335"/>
  <c r="T335"/>
  <c r="R335"/>
  <c r="P335"/>
  <c r="BI333"/>
  <c r="BH333"/>
  <c r="BF333"/>
  <c r="BE333"/>
  <c r="T333"/>
  <c r="R333"/>
  <c r="P333"/>
  <c r="BI331"/>
  <c r="BH331"/>
  <c r="BF331"/>
  <c r="BE331"/>
  <c r="T331"/>
  <c r="R331"/>
  <c r="P331"/>
  <c r="BI329"/>
  <c r="BH329"/>
  <c r="BF329"/>
  <c r="BE329"/>
  <c r="T329"/>
  <c r="R329"/>
  <c r="P329"/>
  <c r="BI327"/>
  <c r="BH327"/>
  <c r="BF327"/>
  <c r="BE327"/>
  <c r="T327"/>
  <c r="R327"/>
  <c r="P327"/>
  <c r="BI324"/>
  <c r="BH324"/>
  <c r="BF324"/>
  <c r="BE324"/>
  <c r="T324"/>
  <c r="R324"/>
  <c r="P324"/>
  <c r="BI321"/>
  <c r="BH321"/>
  <c r="BF321"/>
  <c r="BE321"/>
  <c r="T321"/>
  <c r="R321"/>
  <c r="P321"/>
  <c r="BI318"/>
  <c r="BH318"/>
  <c r="BF318"/>
  <c r="BE318"/>
  <c r="T318"/>
  <c r="R318"/>
  <c r="P318"/>
  <c r="BI316"/>
  <c r="BH316"/>
  <c r="BF316"/>
  <c r="BE316"/>
  <c r="T316"/>
  <c r="R316"/>
  <c r="P316"/>
  <c r="BI314"/>
  <c r="BH314"/>
  <c r="BF314"/>
  <c r="BE314"/>
  <c r="T314"/>
  <c r="R314"/>
  <c r="P314"/>
  <c r="BI312"/>
  <c r="BH312"/>
  <c r="BF312"/>
  <c r="BE312"/>
  <c r="T312"/>
  <c r="R312"/>
  <c r="P312"/>
  <c r="BI310"/>
  <c r="BH310"/>
  <c r="BF310"/>
  <c r="BE310"/>
  <c r="T310"/>
  <c r="R310"/>
  <c r="P310"/>
  <c r="BI307"/>
  <c r="BH307"/>
  <c r="BF307"/>
  <c r="BE307"/>
  <c r="T307"/>
  <c r="R307"/>
  <c r="P307"/>
  <c r="BI305"/>
  <c r="BH305"/>
  <c r="BF305"/>
  <c r="BE305"/>
  <c r="T305"/>
  <c r="R305"/>
  <c r="P305"/>
  <c r="BI303"/>
  <c r="BH303"/>
  <c r="BF303"/>
  <c r="BE303"/>
  <c r="T303"/>
  <c r="R303"/>
  <c r="P303"/>
  <c r="BI301"/>
  <c r="BH301"/>
  <c r="BF301"/>
  <c r="BE301"/>
  <c r="T301"/>
  <c r="R301"/>
  <c r="P301"/>
  <c r="BI299"/>
  <c r="BH299"/>
  <c r="BF299"/>
  <c r="BE299"/>
  <c r="T299"/>
  <c r="R299"/>
  <c r="P299"/>
  <c r="BI296"/>
  <c r="BH296"/>
  <c r="BF296"/>
  <c r="BE296"/>
  <c r="T296"/>
  <c r="R296"/>
  <c r="P296"/>
  <c r="BI294"/>
  <c r="BH294"/>
  <c r="BF294"/>
  <c r="BE294"/>
  <c r="T294"/>
  <c r="R294"/>
  <c r="P294"/>
  <c r="BI291"/>
  <c r="BH291"/>
  <c r="BF291"/>
  <c r="BE291"/>
  <c r="T291"/>
  <c r="R291"/>
  <c r="P291"/>
  <c r="BI289"/>
  <c r="BH289"/>
  <c r="BF289"/>
  <c r="BE289"/>
  <c r="T289"/>
  <c r="R289"/>
  <c r="P289"/>
  <c r="BI287"/>
  <c r="BH287"/>
  <c r="BF287"/>
  <c r="BE287"/>
  <c r="T287"/>
  <c r="R287"/>
  <c r="P287"/>
  <c r="BI285"/>
  <c r="BH285"/>
  <c r="BF285"/>
  <c r="BE285"/>
  <c r="T285"/>
  <c r="R285"/>
  <c r="P285"/>
  <c r="BI283"/>
  <c r="BH283"/>
  <c r="BF283"/>
  <c r="BE283"/>
  <c r="T283"/>
  <c r="R283"/>
  <c r="P283"/>
  <c r="BI281"/>
  <c r="BH281"/>
  <c r="BF281"/>
  <c r="BE281"/>
  <c r="T281"/>
  <c r="R281"/>
  <c r="P281"/>
  <c r="BI279"/>
  <c r="BH279"/>
  <c r="BF279"/>
  <c r="BE279"/>
  <c r="T279"/>
  <c r="R279"/>
  <c r="P279"/>
  <c r="BI277"/>
  <c r="BH277"/>
  <c r="BF277"/>
  <c r="BE277"/>
  <c r="T277"/>
  <c r="R277"/>
  <c r="P277"/>
  <c r="BI275"/>
  <c r="BH275"/>
  <c r="BF275"/>
  <c r="BE275"/>
  <c r="T275"/>
  <c r="R275"/>
  <c r="P275"/>
  <c r="BI273"/>
  <c r="BH273"/>
  <c r="BF273"/>
  <c r="BE273"/>
  <c r="T273"/>
  <c r="R273"/>
  <c r="P273"/>
  <c r="BI271"/>
  <c r="BH271"/>
  <c r="BF271"/>
  <c r="BE271"/>
  <c r="T271"/>
  <c r="R271"/>
  <c r="P271"/>
  <c r="BI269"/>
  <c r="BH269"/>
  <c r="BF269"/>
  <c r="BE269"/>
  <c r="T269"/>
  <c r="R269"/>
  <c r="P269"/>
  <c r="BI267"/>
  <c r="BH267"/>
  <c r="BF267"/>
  <c r="BE267"/>
  <c r="T267"/>
  <c r="R267"/>
  <c r="P267"/>
  <c r="BI263"/>
  <c r="BH263"/>
  <c r="BF263"/>
  <c r="BE263"/>
  <c r="T263"/>
  <c r="R263"/>
  <c r="P263"/>
  <c r="BI261"/>
  <c r="BH261"/>
  <c r="BF261"/>
  <c r="BE261"/>
  <c r="T261"/>
  <c r="R261"/>
  <c r="P261"/>
  <c r="BI259"/>
  <c r="BH259"/>
  <c r="BF259"/>
  <c r="BE259"/>
  <c r="T259"/>
  <c r="R259"/>
  <c r="P259"/>
  <c r="BI257"/>
  <c r="BH257"/>
  <c r="BF257"/>
  <c r="BE257"/>
  <c r="T257"/>
  <c r="R257"/>
  <c r="P257"/>
  <c r="BI255"/>
  <c r="BH255"/>
  <c r="BF255"/>
  <c r="BE255"/>
  <c r="T255"/>
  <c r="R255"/>
  <c r="P255"/>
  <c r="BI253"/>
  <c r="BH253"/>
  <c r="BF253"/>
  <c r="BE253"/>
  <c r="T253"/>
  <c r="R253"/>
  <c r="P253"/>
  <c r="BI251"/>
  <c r="BH251"/>
  <c r="BF251"/>
  <c r="BE251"/>
  <c r="T251"/>
  <c r="R251"/>
  <c r="P251"/>
  <c r="BI249"/>
  <c r="BH249"/>
  <c r="BF249"/>
  <c r="BE249"/>
  <c r="T249"/>
  <c r="R249"/>
  <c r="P249"/>
  <c r="BI246"/>
  <c r="BH246"/>
  <c r="BF246"/>
  <c r="BE246"/>
  <c r="T246"/>
  <c r="R246"/>
  <c r="P246"/>
  <c r="BI242"/>
  <c r="BH242"/>
  <c r="BF242"/>
  <c r="BE242"/>
  <c r="T242"/>
  <c r="R242"/>
  <c r="P242"/>
  <c r="BI239"/>
  <c r="BH239"/>
  <c r="BF239"/>
  <c r="BE239"/>
  <c r="T239"/>
  <c r="R239"/>
  <c r="P239"/>
  <c r="BI235"/>
  <c r="BH235"/>
  <c r="BF235"/>
  <c r="BE235"/>
  <c r="T235"/>
  <c r="T234"/>
  <c r="R235"/>
  <c r="R234"/>
  <c r="P235"/>
  <c r="P234"/>
  <c r="BI232"/>
  <c r="BH232"/>
  <c r="BF232"/>
  <c r="BE232"/>
  <c r="T232"/>
  <c r="R232"/>
  <c r="P232"/>
  <c r="BI229"/>
  <c r="BH229"/>
  <c r="BF229"/>
  <c r="BE229"/>
  <c r="T229"/>
  <c r="R229"/>
  <c r="P229"/>
  <c r="BI227"/>
  <c r="BH227"/>
  <c r="BF227"/>
  <c r="BE227"/>
  <c r="T227"/>
  <c r="R227"/>
  <c r="P227"/>
  <c r="BI225"/>
  <c r="BH225"/>
  <c r="BF225"/>
  <c r="BE225"/>
  <c r="T225"/>
  <c r="R225"/>
  <c r="P225"/>
  <c r="BI223"/>
  <c r="BH223"/>
  <c r="BF223"/>
  <c r="BE223"/>
  <c r="T223"/>
  <c r="R223"/>
  <c r="P223"/>
  <c r="BI217"/>
  <c r="BH217"/>
  <c r="BF217"/>
  <c r="BE217"/>
  <c r="T217"/>
  <c r="R217"/>
  <c r="P217"/>
  <c r="BI214"/>
  <c r="BH214"/>
  <c r="BF214"/>
  <c r="BE214"/>
  <c r="T214"/>
  <c r="R214"/>
  <c r="P214"/>
  <c r="BI211"/>
  <c r="BH211"/>
  <c r="BF211"/>
  <c r="BE211"/>
  <c r="T211"/>
  <c r="R211"/>
  <c r="P211"/>
  <c r="BI208"/>
  <c r="BH208"/>
  <c r="BF208"/>
  <c r="BE208"/>
  <c r="T208"/>
  <c r="R208"/>
  <c r="P208"/>
  <c r="J102"/>
  <c r="BI203"/>
  <c r="BH203"/>
  <c r="BF203"/>
  <c r="BE203"/>
  <c r="T203"/>
  <c r="R203"/>
  <c r="P203"/>
  <c r="BI200"/>
  <c r="BH200"/>
  <c r="BF200"/>
  <c r="BE200"/>
  <c r="T200"/>
  <c r="R200"/>
  <c r="P200"/>
  <c r="BI197"/>
  <c r="BH197"/>
  <c r="BF197"/>
  <c r="BE197"/>
  <c r="T197"/>
  <c r="R197"/>
  <c r="P197"/>
  <c r="BI195"/>
  <c r="BH195"/>
  <c r="BF195"/>
  <c r="BE195"/>
  <c r="T195"/>
  <c r="R195"/>
  <c r="P195"/>
  <c r="BI192"/>
  <c r="BH192"/>
  <c r="BF192"/>
  <c r="BE192"/>
  <c r="T192"/>
  <c r="R192"/>
  <c r="P192"/>
  <c r="BI189"/>
  <c r="BH189"/>
  <c r="BF189"/>
  <c r="BE189"/>
  <c r="T189"/>
  <c r="R189"/>
  <c r="P189"/>
  <c r="BI186"/>
  <c r="BH186"/>
  <c r="BF186"/>
  <c r="BE186"/>
  <c r="T186"/>
  <c r="R186"/>
  <c r="P186"/>
  <c r="BI183"/>
  <c r="BH183"/>
  <c r="BF183"/>
  <c r="BE183"/>
  <c r="T183"/>
  <c r="R183"/>
  <c r="P183"/>
  <c r="BI180"/>
  <c r="BH180"/>
  <c r="BF180"/>
  <c r="BE180"/>
  <c r="T180"/>
  <c r="R180"/>
  <c r="P180"/>
  <c r="BI177"/>
  <c r="BH177"/>
  <c r="BF177"/>
  <c r="BE177"/>
  <c r="T177"/>
  <c r="R177"/>
  <c r="P177"/>
  <c r="BI174"/>
  <c r="BH174"/>
  <c r="BF174"/>
  <c r="BE174"/>
  <c r="T174"/>
  <c r="R174"/>
  <c r="P174"/>
  <c r="BI171"/>
  <c r="BH171"/>
  <c r="BF171"/>
  <c r="BE171"/>
  <c r="T171"/>
  <c r="R171"/>
  <c r="P171"/>
  <c r="BI167"/>
  <c r="BH167"/>
  <c r="BF167"/>
  <c r="BE167"/>
  <c r="T167"/>
  <c r="R167"/>
  <c r="P167"/>
  <c r="BI165"/>
  <c r="BH165"/>
  <c r="BF165"/>
  <c r="BE165"/>
  <c r="T165"/>
  <c r="R165"/>
  <c r="P165"/>
  <c r="BI161"/>
  <c r="BH161"/>
  <c r="BF161"/>
  <c r="BE161"/>
  <c r="T161"/>
  <c r="R161"/>
  <c r="P161"/>
  <c r="BI158"/>
  <c r="BH158"/>
  <c r="BF158"/>
  <c r="BE158"/>
  <c r="T158"/>
  <c r="R158"/>
  <c r="P158"/>
  <c r="BI154"/>
  <c r="BH154"/>
  <c r="BF154"/>
  <c r="BE154"/>
  <c r="T154"/>
  <c r="R154"/>
  <c r="P154"/>
  <c r="BI151"/>
  <c r="BH151"/>
  <c r="BF151"/>
  <c r="BE151"/>
  <c r="T151"/>
  <c r="R151"/>
  <c r="P151"/>
  <c r="J145"/>
  <c r="J144"/>
  <c r="F144"/>
  <c r="F142"/>
  <c r="E140"/>
  <c r="J92"/>
  <c r="J91"/>
  <c r="F91"/>
  <c r="F89"/>
  <c r="E87"/>
  <c r="J18"/>
  <c r="E18"/>
  <c r="F145"/>
  <c r="J17"/>
  <c r="J12"/>
  <c r="J89"/>
  <c r="E7"/>
  <c r="E138"/>
  <c i="1" r="L90"/>
  <c r="AM90"/>
  <c r="AM89"/>
  <c r="L89"/>
  <c r="AM87"/>
  <c r="L87"/>
  <c r="L85"/>
  <c r="L84"/>
  <c i="2" r="BK691"/>
  <c r="J668"/>
  <c r="BK626"/>
  <c r="BK600"/>
  <c r="J586"/>
  <c r="BK578"/>
  <c r="BK567"/>
  <c r="BK543"/>
  <c r="BK521"/>
  <c r="BK509"/>
  <c r="BK493"/>
  <c r="J473"/>
  <c r="BK441"/>
  <c r="J422"/>
  <c r="J416"/>
  <c r="J408"/>
  <c r="J392"/>
  <c r="BK362"/>
  <c r="J335"/>
  <c r="J321"/>
  <c r="J307"/>
  <c r="BK291"/>
  <c r="J281"/>
  <c r="BK273"/>
  <c r="BK261"/>
  <c r="BK249"/>
  <c r="BK223"/>
  <c r="J208"/>
  <c r="J165"/>
  <c i="1" r="AS94"/>
  <c i="2" r="BK680"/>
  <c r="BK666"/>
  <c r="BK641"/>
  <c r="J626"/>
  <c r="BK605"/>
  <c r="J574"/>
  <c r="J551"/>
  <c r="J541"/>
  <c r="BK530"/>
  <c r="J521"/>
  <c r="BK501"/>
  <c r="J488"/>
  <c r="BK473"/>
  <c r="J461"/>
  <c r="BK449"/>
  <c r="J441"/>
  <c r="J431"/>
  <c r="J396"/>
  <c r="J381"/>
  <c r="J365"/>
  <c r="J350"/>
  <c r="BK339"/>
  <c r="J312"/>
  <c r="J296"/>
  <c r="BK275"/>
  <c r="BK251"/>
  <c r="J227"/>
  <c r="BK197"/>
  <c r="BK186"/>
  <c r="BK161"/>
  <c r="J707"/>
  <c r="J700"/>
  <c r="J678"/>
  <c r="BK661"/>
  <c r="J620"/>
  <c r="BK596"/>
  <c r="J578"/>
  <c r="J567"/>
  <c r="J553"/>
  <c r="BK533"/>
  <c r="BK511"/>
  <c r="BK475"/>
  <c r="BK457"/>
  <c r="J449"/>
  <c r="J433"/>
  <c r="BK412"/>
  <c r="J394"/>
  <c r="BK372"/>
  <c r="J333"/>
  <c r="J314"/>
  <c r="BK287"/>
  <c r="J277"/>
  <c r="BK253"/>
  <c r="J229"/>
  <c r="J197"/>
  <c r="J180"/>
  <c r="J161"/>
  <c r="BK687"/>
  <c r="J672"/>
  <c r="J643"/>
  <c r="BK614"/>
  <c r="J598"/>
  <c r="BK576"/>
  <c r="BK555"/>
  <c r="BK541"/>
  <c r="BK519"/>
  <c r="BK498"/>
  <c r="J477"/>
  <c r="BK459"/>
  <c r="BK431"/>
  <c r="BK420"/>
  <c r="J410"/>
  <c r="BK384"/>
  <c r="J372"/>
  <c r="J356"/>
  <c r="J341"/>
  <c r="BK327"/>
  <c r="J289"/>
  <c r="J249"/>
  <c r="J225"/>
  <c r="BK183"/>
  <c r="BK324"/>
  <c r="BK301"/>
  <c r="J287"/>
  <c r="J275"/>
  <c r="J263"/>
  <c r="J251"/>
  <c r="BK235"/>
  <c r="BK208"/>
  <c r="J174"/>
  <c r="BK154"/>
  <c r="J687"/>
  <c r="J676"/>
  <c r="J661"/>
  <c r="J635"/>
  <c r="BK611"/>
  <c r="J589"/>
  <c r="J576"/>
  <c r="BK562"/>
  <c r="J549"/>
  <c r="BK539"/>
  <c r="J523"/>
  <c r="J509"/>
  <c r="J496"/>
  <c r="BK485"/>
  <c r="J471"/>
  <c r="J459"/>
  <c r="J447"/>
  <c r="J437"/>
  <c r="J424"/>
  <c r="J390"/>
  <c r="J369"/>
  <c r="J362"/>
  <c r="J344"/>
  <c r="J324"/>
  <c r="J303"/>
  <c r="BK285"/>
  <c r="J261"/>
  <c r="J239"/>
  <c r="BK225"/>
  <c r="J192"/>
  <c r="J167"/>
  <c r="J710"/>
  <c r="J703"/>
  <c r="BK697"/>
  <c r="J664"/>
  <c r="J645"/>
  <c r="J641"/>
  <c r="J617"/>
  <c r="J593"/>
  <c r="J570"/>
  <c r="BK557"/>
  <c r="BK535"/>
  <c r="BK528"/>
  <c r="J483"/>
  <c r="BK465"/>
  <c r="BK453"/>
  <c r="BK445"/>
  <c r="BK414"/>
  <c r="BK400"/>
  <c r="BK365"/>
  <c r="J337"/>
  <c r="J318"/>
  <c r="J301"/>
  <c r="J291"/>
  <c r="J279"/>
  <c r="J267"/>
  <c r="BK239"/>
  <c r="J211"/>
  <c r="BK195"/>
  <c r="J177"/>
  <c r="J154"/>
  <c r="J685"/>
  <c r="J670"/>
  <c r="BK638"/>
  <c r="BK620"/>
  <c r="J608"/>
  <c r="BK586"/>
  <c r="J562"/>
  <c r="BK553"/>
  <c r="J539"/>
  <c r="J526"/>
  <c r="J503"/>
  <c r="J479"/>
  <c r="BK461"/>
  <c r="BK443"/>
  <c r="J426"/>
  <c r="BK416"/>
  <c r="BK402"/>
  <c r="J388"/>
  <c r="BK379"/>
  <c r="BK359"/>
  <c r="BK344"/>
  <c r="BK329"/>
  <c r="J310"/>
  <c r="BK263"/>
  <c r="J246"/>
  <c r="BK211"/>
  <c r="BK180"/>
  <c r="J151"/>
  <c r="J680"/>
  <c r="BK674"/>
  <c r="J638"/>
  <c r="BK602"/>
  <c r="J596"/>
  <c r="J584"/>
  <c r="BK570"/>
  <c r="BK545"/>
  <c r="BK517"/>
  <c r="J498"/>
  <c r="BK488"/>
  <c r="J467"/>
  <c r="J439"/>
  <c r="J420"/>
  <c r="J414"/>
  <c r="BK405"/>
  <c r="BK394"/>
  <c r="BK369"/>
  <c r="J339"/>
  <c r="J329"/>
  <c r="BK318"/>
  <c r="BK303"/>
  <c r="BK294"/>
  <c r="BK283"/>
  <c r="BK277"/>
  <c r="BK269"/>
  <c r="J253"/>
  <c r="BK232"/>
  <c r="BK177"/>
  <c r="BK158"/>
  <c r="J691"/>
  <c r="BK678"/>
  <c r="BK664"/>
  <c r="J654"/>
  <c r="BK629"/>
  <c r="BK608"/>
  <c r="BK584"/>
  <c r="BK564"/>
  <c r="J545"/>
  <c r="J535"/>
  <c r="BK526"/>
  <c r="J515"/>
  <c r="J493"/>
  <c r="BK477"/>
  <c r="J463"/>
  <c r="J451"/>
  <c r="J445"/>
  <c r="J428"/>
  <c r="BK392"/>
  <c r="BK386"/>
  <c r="BK367"/>
  <c r="BK356"/>
  <c r="J316"/>
  <c r="J299"/>
  <c r="BK281"/>
  <c r="J257"/>
  <c r="J235"/>
  <c r="J217"/>
  <c r="J195"/>
  <c r="J183"/>
  <c r="BK710"/>
  <c r="BK703"/>
  <c r="BK685"/>
  <c r="BK668"/>
  <c r="BK643"/>
  <c r="BK635"/>
  <c r="J614"/>
  <c r="BK582"/>
  <c r="BK559"/>
  <c r="BK547"/>
  <c r="J517"/>
  <c r="J485"/>
  <c r="BK469"/>
  <c r="BK455"/>
  <c r="BK439"/>
  <c r="BK426"/>
  <c r="BK408"/>
  <c r="J384"/>
  <c r="J347"/>
  <c r="BK321"/>
  <c r="BK307"/>
  <c r="BK289"/>
  <c r="J269"/>
  <c r="J242"/>
  <c r="J223"/>
  <c r="J200"/>
  <c r="J186"/>
  <c r="J158"/>
  <c r="J683"/>
  <c r="J666"/>
  <c r="J629"/>
  <c r="J611"/>
  <c r="BK589"/>
  <c r="J572"/>
  <c r="BK549"/>
  <c r="J533"/>
  <c r="BK515"/>
  <c r="BK483"/>
  <c r="BK467"/>
  <c r="J455"/>
  <c r="BK428"/>
  <c r="J418"/>
  <c r="J405"/>
  <c r="BK390"/>
  <c r="J374"/>
  <c r="BK350"/>
  <c r="BK333"/>
  <c r="BK312"/>
  <c r="BK267"/>
  <c r="J255"/>
  <c r="BK227"/>
  <c r="BK200"/>
  <c r="BK174"/>
  <c r="J694"/>
  <c r="BK672"/>
  <c r="BK659"/>
  <c r="BK623"/>
  <c r="BK598"/>
  <c r="BK593"/>
  <c r="J582"/>
  <c r="BK572"/>
  <c r="J555"/>
  <c r="BK537"/>
  <c r="J511"/>
  <c r="J501"/>
  <c r="BK490"/>
  <c r="J469"/>
  <c r="BK447"/>
  <c r="BK437"/>
  <c r="BK418"/>
  <c r="BK410"/>
  <c r="BK398"/>
  <c r="BK396"/>
  <c r="J386"/>
  <c r="BK341"/>
  <c r="BK337"/>
  <c r="J327"/>
  <c r="BK314"/>
  <c r="J305"/>
  <c r="BK299"/>
  <c r="J285"/>
  <c r="BK279"/>
  <c r="J271"/>
  <c r="J259"/>
  <c r="BK246"/>
  <c r="BK214"/>
  <c r="J203"/>
  <c r="BK167"/>
  <c r="BK151"/>
  <c r="BK683"/>
  <c r="J674"/>
  <c r="J659"/>
  <c r="J632"/>
  <c r="BK617"/>
  <c r="J602"/>
  <c r="J580"/>
  <c r="J559"/>
  <c r="J547"/>
  <c r="J537"/>
  <c r="J528"/>
  <c r="J519"/>
  <c r="BK503"/>
  <c r="J490"/>
  <c r="BK479"/>
  <c r="J465"/>
  <c r="J453"/>
  <c r="J443"/>
  <c r="J435"/>
  <c r="J400"/>
  <c r="BK388"/>
  <c r="BK374"/>
  <c r="J359"/>
  <c r="BK347"/>
  <c r="J331"/>
  <c r="BK305"/>
  <c r="J294"/>
  <c r="J273"/>
  <c r="BK255"/>
  <c r="BK229"/>
  <c r="J214"/>
  <c r="J189"/>
  <c r="BK165"/>
  <c r="BK707"/>
  <c r="BK700"/>
  <c r="J697"/>
  <c r="BK670"/>
  <c r="BK654"/>
  <c r="BK632"/>
  <c r="J605"/>
  <c r="BK574"/>
  <c r="J564"/>
  <c r="BK551"/>
  <c r="BK523"/>
  <c r="J506"/>
  <c r="BK471"/>
  <c r="BK463"/>
  <c r="BK451"/>
  <c r="BK435"/>
  <c r="BK424"/>
  <c r="J402"/>
  <c r="J379"/>
  <c r="BK353"/>
  <c r="BK331"/>
  <c r="BK310"/>
  <c r="BK296"/>
  <c r="J283"/>
  <c r="BK259"/>
  <c r="J232"/>
  <c r="BK203"/>
  <c r="BK192"/>
  <c r="J171"/>
  <c r="BK694"/>
  <c r="BK676"/>
  <c r="BK645"/>
  <c r="J623"/>
  <c r="J600"/>
  <c r="BK580"/>
  <c r="J557"/>
  <c r="J543"/>
  <c r="J530"/>
  <c r="BK506"/>
  <c r="BK496"/>
  <c r="J475"/>
  <c r="J457"/>
  <c r="BK433"/>
  <c r="BK422"/>
  <c r="J412"/>
  <c r="J398"/>
  <c r="BK381"/>
  <c r="J367"/>
  <c r="J353"/>
  <c r="BK335"/>
  <c r="BK316"/>
  <c r="BK271"/>
  <c r="BK257"/>
  <c r="BK242"/>
  <c r="BK217"/>
  <c r="BK189"/>
  <c r="BK171"/>
  <c l="1" r="BK150"/>
  <c r="T150"/>
  <c r="P157"/>
  <c r="BK170"/>
  <c r="J170"/>
  <c r="J101"/>
  <c r="BK207"/>
  <c r="J207"/>
  <c r="J103"/>
  <c r="BK222"/>
  <c r="J222"/>
  <c r="J104"/>
  <c r="BK238"/>
  <c r="J238"/>
  <c r="J107"/>
  <c r="T238"/>
  <c r="BK266"/>
  <c r="J266"/>
  <c r="J109"/>
  <c r="BK326"/>
  <c r="J326"/>
  <c r="J110"/>
  <c r="BK383"/>
  <c r="J383"/>
  <c r="J111"/>
  <c r="BK430"/>
  <c r="J430"/>
  <c r="J112"/>
  <c r="BK482"/>
  <c r="J482"/>
  <c r="J113"/>
  <c r="P150"/>
  <c r="T157"/>
  <c r="T164"/>
  <c r="R170"/>
  <c r="P207"/>
  <c r="R222"/>
  <c r="P238"/>
  <c r="P248"/>
  <c r="T266"/>
  <c r="P326"/>
  <c r="R383"/>
  <c r="P430"/>
  <c r="R482"/>
  <c r="R561"/>
  <c r="T561"/>
  <c r="R569"/>
  <c r="P588"/>
  <c r="R588"/>
  <c r="R604"/>
  <c r="P634"/>
  <c r="R634"/>
  <c r="P640"/>
  <c r="BK658"/>
  <c r="J658"/>
  <c r="J122"/>
  <c r="P658"/>
  <c r="P657"/>
  <c r="BK157"/>
  <c r="J157"/>
  <c r="J99"/>
  <c r="R157"/>
  <c r="P164"/>
  <c r="P170"/>
  <c r="R207"/>
  <c r="P222"/>
  <c r="BK248"/>
  <c r="J248"/>
  <c r="J108"/>
  <c r="T248"/>
  <c r="P266"/>
  <c r="T326"/>
  <c r="P383"/>
  <c r="R430"/>
  <c r="T482"/>
  <c r="P561"/>
  <c r="P569"/>
  <c r="BK588"/>
  <c r="J588"/>
  <c r="J116"/>
  <c r="BK604"/>
  <c r="J604"/>
  <c r="J117"/>
  <c r="T604"/>
  <c r="BK640"/>
  <c r="J640"/>
  <c r="J119"/>
  <c r="T640"/>
  <c r="T658"/>
  <c r="T657"/>
  <c r="BK696"/>
  <c r="J696"/>
  <c r="J126"/>
  <c r="R696"/>
  <c r="R689"/>
  <c r="P706"/>
  <c r="R150"/>
  <c r="R149"/>
  <c r="BK164"/>
  <c r="J164"/>
  <c r="J100"/>
  <c r="R164"/>
  <c r="T170"/>
  <c r="T207"/>
  <c r="T222"/>
  <c r="R238"/>
  <c r="R248"/>
  <c r="R266"/>
  <c r="R326"/>
  <c r="T383"/>
  <c r="T430"/>
  <c r="P482"/>
  <c r="BK561"/>
  <c r="J561"/>
  <c r="J114"/>
  <c r="BK569"/>
  <c r="J569"/>
  <c r="J115"/>
  <c r="T569"/>
  <c r="T588"/>
  <c r="P604"/>
  <c r="BK634"/>
  <c r="J634"/>
  <c r="J118"/>
  <c r="T634"/>
  <c r="R640"/>
  <c r="R658"/>
  <c r="R657"/>
  <c r="P696"/>
  <c r="P689"/>
  <c r="T696"/>
  <c r="T689"/>
  <c r="BK706"/>
  <c r="J706"/>
  <c r="J128"/>
  <c r="R706"/>
  <c r="T706"/>
  <c r="BK234"/>
  <c r="J234"/>
  <c r="J105"/>
  <c r="BK653"/>
  <c r="J653"/>
  <c r="J120"/>
  <c r="BK702"/>
  <c r="J702"/>
  <c r="J127"/>
  <c r="BK690"/>
  <c r="J690"/>
  <c r="J124"/>
  <c r="BK693"/>
  <c r="J693"/>
  <c r="J125"/>
  <c r="BG167"/>
  <c r="BG177"/>
  <c r="BG180"/>
  <c r="BG186"/>
  <c r="BG197"/>
  <c r="BG225"/>
  <c r="BG239"/>
  <c r="BG246"/>
  <c r="BG263"/>
  <c r="BG269"/>
  <c r="BG314"/>
  <c r="BG324"/>
  <c r="BG327"/>
  <c r="BG333"/>
  <c r="BG341"/>
  <c r="BG347"/>
  <c r="BG356"/>
  <c r="BG374"/>
  <c r="BG379"/>
  <c r="BG388"/>
  <c r="BG400"/>
  <c r="BG414"/>
  <c r="BG418"/>
  <c r="BG420"/>
  <c r="BG426"/>
  <c r="BG428"/>
  <c r="BG441"/>
  <c r="BG459"/>
  <c r="BG463"/>
  <c r="BG465"/>
  <c r="BG493"/>
  <c r="BG496"/>
  <c r="BG511"/>
  <c r="BG517"/>
  <c r="BG541"/>
  <c r="BG547"/>
  <c r="BG551"/>
  <c r="BG553"/>
  <c r="BG578"/>
  <c r="BG584"/>
  <c r="BG586"/>
  <c r="BG611"/>
  <c r="BG617"/>
  <c r="BG643"/>
  <c r="BG654"/>
  <c r="BG664"/>
  <c r="BG674"/>
  <c r="BG676"/>
  <c r="BG683"/>
  <c r="BG687"/>
  <c r="BG691"/>
  <c r="E85"/>
  <c r="J142"/>
  <c r="BG151"/>
  <c r="BG192"/>
  <c r="BG200"/>
  <c r="BG217"/>
  <c r="BG235"/>
  <c r="BG275"/>
  <c r="BG287"/>
  <c r="BG307"/>
  <c r="BG318"/>
  <c r="BG329"/>
  <c r="BG350"/>
  <c r="BG369"/>
  <c r="BG381"/>
  <c r="BG398"/>
  <c r="BG405"/>
  <c r="BG410"/>
  <c r="BG412"/>
  <c r="BG424"/>
  <c r="BG431"/>
  <c r="BG433"/>
  <c r="BG449"/>
  <c r="BG453"/>
  <c r="BG455"/>
  <c r="BG461"/>
  <c r="BG467"/>
  <c r="BG473"/>
  <c r="BG503"/>
  <c r="BG509"/>
  <c r="BG515"/>
  <c r="BG521"/>
  <c r="BG530"/>
  <c r="BG545"/>
  <c r="BG555"/>
  <c r="BG557"/>
  <c r="BG567"/>
  <c r="BG572"/>
  <c r="BG580"/>
  <c r="BG629"/>
  <c r="BG632"/>
  <c r="BG641"/>
  <c r="BG659"/>
  <c r="BG668"/>
  <c r="BG694"/>
  <c r="BG697"/>
  <c r="BG700"/>
  <c r="BG703"/>
  <c r="BG707"/>
  <c r="BG710"/>
  <c r="F92"/>
  <c r="BG158"/>
  <c r="BG161"/>
  <c r="BG165"/>
  <c r="BG183"/>
  <c r="BG189"/>
  <c r="BG195"/>
  <c r="BG214"/>
  <c r="BG223"/>
  <c r="BG227"/>
  <c r="BG232"/>
  <c r="BG249"/>
  <c r="BG253"/>
  <c r="BG255"/>
  <c r="BG259"/>
  <c r="BG273"/>
  <c r="BG294"/>
  <c r="BG296"/>
  <c r="BG303"/>
  <c r="BG310"/>
  <c r="BG321"/>
  <c r="BG331"/>
  <c r="BG337"/>
  <c r="BG344"/>
  <c r="BG353"/>
  <c r="BG362"/>
  <c r="BG365"/>
  <c r="BG367"/>
  <c r="BG372"/>
  <c r="BG386"/>
  <c r="BG390"/>
  <c r="BG396"/>
  <c r="BG416"/>
  <c r="BG422"/>
  <c r="BG443"/>
  <c r="BG447"/>
  <c r="BG451"/>
  <c r="BG457"/>
  <c r="BG469"/>
  <c r="BG471"/>
  <c r="BG475"/>
  <c r="BG477"/>
  <c r="BG479"/>
  <c r="BG483"/>
  <c r="BG485"/>
  <c r="BG490"/>
  <c r="BG501"/>
  <c r="BG519"/>
  <c r="BG523"/>
  <c r="BG526"/>
  <c r="BG528"/>
  <c r="BG533"/>
  <c r="BG537"/>
  <c r="BG543"/>
  <c r="BG549"/>
  <c r="BG562"/>
  <c r="BG564"/>
  <c r="BG574"/>
  <c r="BG582"/>
  <c r="BG602"/>
  <c r="BG605"/>
  <c r="BG608"/>
  <c r="BG614"/>
  <c r="BG626"/>
  <c r="BG638"/>
  <c r="BG645"/>
  <c r="BG661"/>
  <c r="BG678"/>
  <c r="BG680"/>
  <c r="BG685"/>
  <c r="BG154"/>
  <c r="BG171"/>
  <c r="BG174"/>
  <c r="BG203"/>
  <c r="BG208"/>
  <c r="BG211"/>
  <c r="BG229"/>
  <c r="BG242"/>
  <c r="BG251"/>
  <c r="BG257"/>
  <c r="BG261"/>
  <c r="BG267"/>
  <c r="BG271"/>
  <c r="BG277"/>
  <c r="BG279"/>
  <c r="BG281"/>
  <c r="BG283"/>
  <c r="BG285"/>
  <c r="BG289"/>
  <c r="BG291"/>
  <c r="BG299"/>
  <c r="BG301"/>
  <c r="BG305"/>
  <c r="BG312"/>
  <c r="BG316"/>
  <c r="BG335"/>
  <c r="BG339"/>
  <c r="BG359"/>
  <c r="BG384"/>
  <c r="BG392"/>
  <c r="BG394"/>
  <c r="BG402"/>
  <c r="BG408"/>
  <c r="BG435"/>
  <c r="BG437"/>
  <c r="BG439"/>
  <c r="BG445"/>
  <c r="BG488"/>
  <c r="BG498"/>
  <c r="BG506"/>
  <c r="BG535"/>
  <c r="BG539"/>
  <c r="BG559"/>
  <c r="BG570"/>
  <c r="BG576"/>
  <c r="BG589"/>
  <c r="BG593"/>
  <c r="BG596"/>
  <c r="BG598"/>
  <c r="BG600"/>
  <c r="BG620"/>
  <c r="BG623"/>
  <c r="BG635"/>
  <c r="BG666"/>
  <c r="BG670"/>
  <c r="BG672"/>
  <c r="F33"/>
  <c i="1" r="AZ95"/>
  <c r="AZ94"/>
  <c r="AV94"/>
  <c r="AK29"/>
  <c i="2" r="F34"/>
  <c i="1" r="BA95"/>
  <c r="BA94"/>
  <c r="W30"/>
  <c i="2" r="F36"/>
  <c i="1" r="BC95"/>
  <c r="BC94"/>
  <c r="W32"/>
  <c i="2" r="J33"/>
  <c i="1" r="AV95"/>
  <c i="2" r="F37"/>
  <c i="1" r="BD95"/>
  <c r="BD94"/>
  <c r="W33"/>
  <c i="2" r="J34"/>
  <c i="1" r="AW95"/>
  <c i="2" l="1" r="R237"/>
  <c r="R148"/>
  <c r="P149"/>
  <c r="P237"/>
  <c r="BK149"/>
  <c r="J149"/>
  <c r="J97"/>
  <c r="T237"/>
  <c r="T149"/>
  <c r="T148"/>
  <c r="BK237"/>
  <c r="J237"/>
  <c r="J106"/>
  <c r="BK689"/>
  <c r="J689"/>
  <c r="J123"/>
  <c r="J150"/>
  <c r="J98"/>
  <c r="BK657"/>
  <c r="J657"/>
  <c r="J121"/>
  <c i="1" r="AW94"/>
  <c r="AK30"/>
  <c r="W29"/>
  <c r="AT95"/>
  <c r="AY94"/>
  <c i="2" r="F35"/>
  <c i="1" r="BB95"/>
  <c r="BB94"/>
  <c r="W31"/>
  <c i="2" l="1" r="P148"/>
  <c i="1" r="AU95"/>
  <c i="2" r="BK148"/>
  <c r="J148"/>
  <c r="J96"/>
  <c i="1" r="AU94"/>
  <c r="AX94"/>
  <c r="AT94"/>
  <c i="2" l="1" r="J30"/>
  <c i="1" r="AG95"/>
  <c r="AG94"/>
  <c r="AK26"/>
  <c l="1" r="AN95"/>
  <c i="2" r="J39"/>
  <c i="1" r="AK35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<sst xmlns="http://schemas.openxmlformats.org/spreadsheetml/2006/main">
  <si>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</si>
  <si>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</si>
  <si>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</si>
  <si>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</si>
  <si>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</si>
  <si>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{49621669-bb50-4b61-b51c-e75b3dfeb565}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</si>
  <si>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</si>
  <si>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</si>
  <si>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</si>
  <si>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</si>
  <si>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</si>
  <si>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</si>
  <si>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</si>
  <si>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</si>
  <si>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65424024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</si>
  <si>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</si>
  <si>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</si>
  <si>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Ekologizace vytápění v žst. Staňkov</t>
  </si>
  <si>
    <t>KSO:</t>
  </si>
  <si>
    <t>CC-CZ:</t>
  </si>
  <si>
    <t>Místo:</t>
  </si>
  <si>
    <t xml:space="preserve"> </t>
  </si>
  <si>
    <t>Datum:</t>
  </si>
  <si>
    <t>27. 2. 2024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</si>
  <si>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</si>
  <si>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</si>
  <si>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</si>
  <si>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</si>
  <si>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</si>
  <si>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</si>
  <si>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</si>
  <si>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</si>
  <si>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</si>
  <si>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</si>
  <si>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</si>
  <si>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</si>
  <si>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</si>
  <si>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</si>
  <si>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</si>
  <si>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</si>
  <si>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</si>
  <si>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</si>
  <si>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</si>
  <si>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</si>
  <si>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</si>
  <si>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</si>
  <si>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</si>
  <si>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</si>
  <si>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</si>
  <si>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</si>
  <si>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</si>
  <si>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</si>
  <si>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</si>
  <si>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</si>
  <si>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</si>
  <si>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</si>
  <si>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</si>
  <si>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</si>
  <si>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</si>
  <si>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</si>
  <si>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</si>
  <si>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</si>
  <si>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</si>
  <si>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</si>
  <si>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</si>
  <si>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</si>
  <si>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</si>
  <si>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</si>
  <si>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</si>
  <si>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</si>
  <si>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</si>
  <si>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</si>
  <si>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</si>
  <si>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</si>
  <si>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</si>
  <si>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</si>
  <si>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</si>
  <si>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</si>
  <si>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 xml:space="preserve">Ekologizace vytápění v žst. Staňkov </t>
  </si>
  <si>
    <t>STA</t>
  </si>
  <si>
    <t>1</t>
  </si>
  <si>
    <t>{c8a7672b-9ee8-4b33-b483-f66429062fce}</t>
  </si>
  <si>
    <t>2</t>
  </si>
  <si>
    <t>KRYCÍ LIST SOUPISU PRACÍ</t>
  </si>
  <si>
    <t>Objekt:</t>
  </si>
  <si>
    <t xml:space="preserve">65424024 - Ekologizace vytápění v žst. Staňkov </t>
  </si>
  <si>
    <t>VB Staňkov</t>
  </si>
  <si>
    <t>Správa železnic, státní organizace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</si>
  <si>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</si>
  <si>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</si>
  <si>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</si>
  <si>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</si>
  <si>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</si>
  <si>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</si>
  <si>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</si>
  <si>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</si>
  <si>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</si>
  <si>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</si>
  <si>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</si>
  <si>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</si>
  <si>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</si>
  <si>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</si>
  <si>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</si>
  <si>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</si>
  <si>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731 - Ústřední vytápění - kotelny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</si>
  <si>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</si>
  <si>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</si>
  <si>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</si>
  <si>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</si>
  <si>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741 - Elektroinstalace - silnoproud</t>
  </si>
  <si>
    <t xml:space="preserve">    742 - Elektroinstalace - slaboproud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</si>
  <si>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</si>
  <si>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</si>
  <si>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</si>
  <si>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</si>
  <si>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783 - Dokončovací práce - nátěry</t>
  </si>
  <si>
    <t xml:space="preserve">    784 - Dokončovací práce - malby a tapety</t>
  </si>
  <si>
    <t>M - Práce a dodávky M</t>
  </si>
  <si>
    <t xml:space="preserve">    46-M - Zemní práce při extr.mont.pracích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</si>
  <si>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</si>
  <si>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</si>
  <si>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</si>
  <si>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</si>
  <si>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</si>
  <si>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</si>
  <si>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</si>
  <si>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</si>
  <si>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</si>
  <si>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</si>
  <si>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</si>
  <si>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</si>
  <si>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</si>
  <si>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</si>
  <si>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</si>
  <si>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</si>
  <si>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</si>
  <si>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</si>
  <si>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</si>
  <si>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</si>
  <si>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</si>
  <si>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</si>
  <si>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</si>
  <si>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</si>
  <si>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175111201</t>
  </si>
  <si>
    <t>Obsypání objektu nad přilehlým původním terénem sypaninou bez prohození, uloženou do 3 m ručně</t>
  </si>
  <si>
    <t>m3</t>
  </si>
  <si>
    <t>4</t>
  </si>
  <si>
    <t>560020882</t>
  </si>
  <si>
    <t>PP</t>
  </si>
  <si>
    <t>Obsypání objektů nad přilehlým původním terénem ručně sypaninou z vhodných hornin třídy těžitelnosti I a II, skupiny 1 až 4 nebo materiálem uloženým ve vzdálenosti do 3 m od vnějšího kraje objektu pro jakoukoliv míru zhutnění bez prohození sypaniny</t>
  </si>
  <si>
    <t>VV</t>
  </si>
  <si>
    <t>(3,00*3,50*2,00)</t>
  </si>
  <si>
    <t>M</t>
  </si>
  <si>
    <t>58344171</t>
  </si>
  <si>
    <t>štěrkodrť frakce 0/32</t>
  </si>
  <si>
    <t>t</t>
  </si>
  <si>
    <t>8</t>
  </si>
  <si>
    <t>-695293542</t>
  </si>
  <si>
    <t>21*1,8 'Přepočtené koeficientem množství</t>
  </si>
  <si>
    <t>Zakládání</t>
  </si>
  <si>
    <t>3</t>
  </si>
  <si>
    <t>212755213</t>
  </si>
  <si>
    <t>Trativody z drenážních trubek plastových flexibilních D 80 mm bez lože</t>
  </si>
  <si>
    <t>m</t>
  </si>
  <si>
    <t>-1627660254</t>
  </si>
  <si>
    <t>Trativody bez lože z drenážních trubek plastových flexibilních D 80 mm</t>
  </si>
  <si>
    <t>3*3,00</t>
  </si>
  <si>
    <t>279113112</t>
  </si>
  <si>
    <t>Základová zeď tl přes 150 do 200 mm z tvárnic ztraceného bednění včetně výplně z betonu tř. C 8/10</t>
  </si>
  <si>
    <t>m2</t>
  </si>
  <si>
    <t>-1430396335</t>
  </si>
  <si>
    <t>Základové zdi z tvárnic ztraceného bednění včetně výplně z betonu bez zvláštních nároků na vliv prostředí třídy C 8/10, tloušťky zdiva přes 150 do 200 mm</t>
  </si>
  <si>
    <t>2*(2,00*0,60)</t>
  </si>
  <si>
    <t>Svislé a kompletní konstrukce</t>
  </si>
  <si>
    <t>5</t>
  </si>
  <si>
    <t>310237241</t>
  </si>
  <si>
    <t>Zazdívka otvorů pl přes 0,09 do 0,25 m2 ve zdivu nadzákladovém cihlami pálenými tl do 300 mm</t>
  </si>
  <si>
    <t>kus</t>
  </si>
  <si>
    <t>1487699454</t>
  </si>
  <si>
    <t>Zazdívka otvorů ve zdivu nadzákladovém cihlami pálenými plochy přes 0,09 m2 do 0,25 m2, ve zdi tl. do 300 mm</t>
  </si>
  <si>
    <t>6</t>
  </si>
  <si>
    <t>340238211</t>
  </si>
  <si>
    <t>Zazdívka otvorů v příčkách nebo stěnách pl přes 0,25 do 1 m2 cihlami plnými tl do 100 mm</t>
  </si>
  <si>
    <t>78662529</t>
  </si>
  <si>
    <t>Zazdívka otvorů v příčkách nebo stěnách cihlami pálenými plnými plochy přes 0,25 m2 do 1 m2, tloušťky do 100 mm</t>
  </si>
  <si>
    <t>15*(0,10*0.20)</t>
  </si>
  <si>
    <t>Úpravy povrchů, podlahy a osazování výplní</t>
  </si>
  <si>
    <t>7</t>
  </si>
  <si>
    <t>611131121</t>
  </si>
  <si>
    <t>Penetrační disperzní nátěr vnitřních stropů nanášený ručně</t>
  </si>
  <si>
    <t>241725608</t>
  </si>
  <si>
    <t>Podkladní a spojovací vrstva vnitřních omítaných ploch penetrace disperzní nanášená ručně stropů</t>
  </si>
  <si>
    <t>(1,70*3,35)</t>
  </si>
  <si>
    <t>611142001</t>
  </si>
  <si>
    <t>Pletivo sklovláknité vnitřních stropů vtlačené do tmelu</t>
  </si>
  <si>
    <t>699376361</t>
  </si>
  <si>
    <t>Pletivo vnitřních ploch v ploše nebo pruzích, na plném podkladu sklovláknité vtlačené do tmelu včetně tmelu stropů</t>
  </si>
  <si>
    <t>9</t>
  </si>
  <si>
    <t>611321141</t>
  </si>
  <si>
    <t>Vápenocementová omítka štuková dvouvrstvá vnitřních stropů rovných nanášená ručně</t>
  </si>
  <si>
    <t>-1679781396</t>
  </si>
  <si>
    <t>Omítka vápenocementová vnitřních ploch nanášená ručně dvouvrstvá, tloušťky jádrové omítky do 10 mm a tloušťky štuku do 3 mm štuková vodorovných konstrukcí stropů rovných</t>
  </si>
  <si>
    <t>10</t>
  </si>
  <si>
    <t>612131121</t>
  </si>
  <si>
    <t>Penetrační disperzní nátěr vnitřních stěn nanášený ručně</t>
  </si>
  <si>
    <t>542047463</t>
  </si>
  <si>
    <t>Podkladní a spojovací vrstva vnitřních omítaných ploch penetrace disperzní nanášená ručně stěn</t>
  </si>
  <si>
    <t>2*(1,70*3,45)+2*(3,35*3,45)-(1,20*1.80)-(1,00*2,00)</t>
  </si>
  <si>
    <t>11</t>
  </si>
  <si>
    <t>612142001</t>
  </si>
  <si>
    <t>Pletivo sklovláknité vnitřních stěn vtlačené do tmelu</t>
  </si>
  <si>
    <t>-1983629360</t>
  </si>
  <si>
    <t>Pletivo vnitřních ploch v ploše nebo pruzích, na plném podkladu sklovláknité vtlačené do tmelu včetně tmelu stěn</t>
  </si>
  <si>
    <t>612321141</t>
  </si>
  <si>
    <t>Vápenocementová omítka štuková dvouvrstvá vnitřních stěn nanášená ručně</t>
  </si>
  <si>
    <t>-1633523598</t>
  </si>
  <si>
    <t>Omítka vápenocementová vnitřních ploch nanášená ručně dvouvrstvá, tloušťky jádrové omítky do 10 mm a tloušťky štuku do 3 mm štuková svislých konstrukcí stěn</t>
  </si>
  <si>
    <t>13</t>
  </si>
  <si>
    <t>629991011</t>
  </si>
  <si>
    <t>Zakrytí výplní otvorů a svislých ploch fólií přilepenou lepící páskou</t>
  </si>
  <si>
    <t>820433699</t>
  </si>
  <si>
    <t>Zakrytí vnějších ploch před znečištěním včetně pozdějšího odkrytí výplní otvorů a svislých ploch fólií přilepenou lepící páskou</t>
  </si>
  <si>
    <t>(1,20*1,80)</t>
  </si>
  <si>
    <t>14</t>
  </si>
  <si>
    <t>631311113</t>
  </si>
  <si>
    <t>Mazanina tl přes 50 do 80 mm z betonu prostého bez zvýšených nároků na prostředí tř. C 12/15</t>
  </si>
  <si>
    <t>-1552895457</t>
  </si>
  <si>
    <t>Mazanina z betonu prostého bez zvýšených nároků na prostředí tl. přes 50 do 80 mm tř. C 12/15</t>
  </si>
  <si>
    <t>(4,90*3,50*0,1)-(0,60*0,60*0,1)</t>
  </si>
  <si>
    <t>15</t>
  </si>
  <si>
    <t>642944121</t>
  </si>
  <si>
    <t>Osazování ocelových zárubní dodatečné pl do 2,5 m2</t>
  </si>
  <si>
    <t>800391933</t>
  </si>
  <si>
    <t>Osazení ocelových dveřních zárubní lisovaných nebo z úhelníků dodatečně s vybetonováním prahu, plochy do 2,5 m2</t>
  </si>
  <si>
    <t>16</t>
  </si>
  <si>
    <t>55331562</t>
  </si>
  <si>
    <t>zárubeň jednokřídlá ocelová pro zdění s protipožární úpravou tl stěny 110-150mm rozměru 800/1970, 2100mm</t>
  </si>
  <si>
    <t>-1581671395</t>
  </si>
  <si>
    <t>P</t>
  </si>
  <si>
    <t>Poznámka k položce:_x000d_
YZP s PP ochranou</t>
  </si>
  <si>
    <t>17</t>
  </si>
  <si>
    <t>HZS1291</t>
  </si>
  <si>
    <t>Hodinové zúčtovací sazby profesí HSV zemní a pomocné práce pomocný stavební dělník</t>
  </si>
  <si>
    <t>hod</t>
  </si>
  <si>
    <t>512</t>
  </si>
  <si>
    <t>948315700</t>
  </si>
  <si>
    <t>Poznámka k položce:_x000d_
závěrečný finální úklid</t>
  </si>
  <si>
    <t>18</t>
  </si>
  <si>
    <t>HZS1301</t>
  </si>
  <si>
    <t>Hodinové zúčtovací sazby profesí HSV provádění konstrukcí zedník</t>
  </si>
  <si>
    <t>-1500020101</t>
  </si>
  <si>
    <t>Poznámka k položce:_x000d_
Zednické výpomoce (vytvoření prostupů a drážek pro potrubí + jejich následné zatěsnění vč. protipožárního zatěsnění, zednické začištění po montáži a demontáži otopných těles, potrubí atd.)</t>
  </si>
  <si>
    <t>Trubní vedení</t>
  </si>
  <si>
    <t>Ostatní konstrukce a práce, bourání</t>
  </si>
  <si>
    <t>19</t>
  </si>
  <si>
    <t>949101111</t>
  </si>
  <si>
    <t>Lešení pomocné pro objekty pozemních staveb s lešeňovou podlahou v do 1,9 m zatížení do 150 kg/m2</t>
  </si>
  <si>
    <t>-1272976370</t>
  </si>
  <si>
    <t>Lešení pomocné pracovní pro objekty pozemních staveb pro zatížení do 150 kg/m2, o výšce lešeňové podlahy do 1,9 m</t>
  </si>
  <si>
    <t>(3,35*1,70)</t>
  </si>
  <si>
    <t>20</t>
  </si>
  <si>
    <t>968072455</t>
  </si>
  <si>
    <t>Vybourání kovových dveřních zárubní pl do 2 m2</t>
  </si>
  <si>
    <t>-979113515</t>
  </si>
  <si>
    <t>Vybourání kovových rámů oken s křídly, dveřních zárubní, vrat, stěn, ostění nebo obkladů dveřních zárubní, plochy do 2 m2</t>
  </si>
  <si>
    <t>(2,00*0,80)</t>
  </si>
  <si>
    <t>978011191</t>
  </si>
  <si>
    <t>Otlučení (osekání) vnitřní vápenné nebo vápenocementové omítky stropů v rozsahu přes 50 do 100 %</t>
  </si>
  <si>
    <t>-1280318991</t>
  </si>
  <si>
    <t>Otlučení vápenných nebo vápenocementových omítek vnitřních ploch stropů, v rozsahu přes 50 do 100 %</t>
  </si>
  <si>
    <t>(3,75*3,55)+2*(1,05*3,75)+(3,20*1,35)+(2,10*1,35)+(4,45*1,35)+(3,55*4,90)+(3,75*4,90)</t>
  </si>
  <si>
    <t>22</t>
  </si>
  <si>
    <t>978013191</t>
  </si>
  <si>
    <t>Otlučení (osekání) vnitřní vápenné nebo vápenocementové omítky stěn v rozsahu přes 50 do 100 %</t>
  </si>
  <si>
    <t>-297232428</t>
  </si>
  <si>
    <t>Otlučení vápenných nebo vápenocementových omítek vnitřních ploch stěn s vyškrabáním spar, s očištěním zdiva, v rozsahu přes 50 do 100 %</t>
  </si>
  <si>
    <t>2*(3,75*2,20)+2*(3,55*2,20)+2*(1,05*2,20)+4*(3,75*2,20)+2*(3,20*2,20)+(1,35*2,20)+2*(2,10*2,20)+3*(1,35*2,20)+2*(4,45*2,20)+(3,55*4,90)+(3,75*4,90)</t>
  </si>
  <si>
    <t>(3,55*2,20)+(4,90+2,20)+(3,75*2,20)+(4,90*2,20)</t>
  </si>
  <si>
    <t>Součet</t>
  </si>
  <si>
    <t>997</t>
  </si>
  <si>
    <t>Přesun sutě</t>
  </si>
  <si>
    <t>23</t>
  </si>
  <si>
    <t>997013153</t>
  </si>
  <si>
    <t>Vnitrostaveništní doprava suti a vybouraných hmot pro budovy v přes 9 do 12 m s omezením mechanizace</t>
  </si>
  <si>
    <t>712794387</t>
  </si>
  <si>
    <t>Vnitrostaveništní doprava suti a vybouraných hmot vodorovně do 50 m s naložením s omezením mechanizace pro budovy a haly výšky přes 9 do 12 m</t>
  </si>
  <si>
    <t>24</t>
  </si>
  <si>
    <t>997013212</t>
  </si>
  <si>
    <t>Vnitrostaveništní doprava suti a vybouraných hmot vodorovně do 50 m svisle ručně pro budovy a haly výšky přes 6 do 9 m</t>
  </si>
  <si>
    <t>-1233826899</t>
  </si>
  <si>
    <t>25</t>
  </si>
  <si>
    <t>997013501</t>
  </si>
  <si>
    <t>Odvoz suti a vybouraných hmot na skládku nebo meziskládku se složením, na vzdálenost do 1 km</t>
  </si>
  <si>
    <t>-769787336</t>
  </si>
  <si>
    <t>26</t>
  </si>
  <si>
    <t>997013509</t>
  </si>
  <si>
    <t>Odvoz suti a vybouraných hmot na skládku nebo meziskládku se složením, na vzdálenost Příplatek k ceně za každý další i započatý 1 km přes 1 km</t>
  </si>
  <si>
    <t>1903406166</t>
  </si>
  <si>
    <t>16,796*20 'Přepočtené koeficientem množství</t>
  </si>
  <si>
    <t>27</t>
  </si>
  <si>
    <t>997013871</t>
  </si>
  <si>
    <t>Poplatek za uložení stavebního odpadu na recyklační skládce (skládkovné) směsného stavebního a demoličního kód odpadu 17 09 04</t>
  </si>
  <si>
    <t>-1526309340</t>
  </si>
  <si>
    <t>Poplatek za uložení stavebního odpadu na recyklační skládce (skládkovné) směsného stavebního a demoličního zatříděného do Katalogu odpadů pod kódem 17 09 04</t>
  </si>
  <si>
    <t>998</t>
  </si>
  <si>
    <t>Přesun hmot</t>
  </si>
  <si>
    <t>28</t>
  </si>
  <si>
    <t>998018002</t>
  </si>
  <si>
    <t>Přesun hmot pro budovy ruční pro budovy v přes 6 do 12 m</t>
  </si>
  <si>
    <t>-65995486</t>
  </si>
  <si>
    <t>Přesun hmot pro budovy občanské výstavby, bydlení, výrobu a služby ruční (bez užití mechanizace) vodorovná dopravní vzdálenost do 100 m pro budovy s jakoukoliv nosnou konstrukcí výšky přes 6 do 12 m</t>
  </si>
  <si>
    <t>PSV</t>
  </si>
  <si>
    <t>Práce a dodávky PSV</t>
  </si>
  <si>
    <t>711</t>
  </si>
  <si>
    <t>Izolace proti vodě, vlhkosti a plynům</t>
  </si>
  <si>
    <t>29</t>
  </si>
  <si>
    <t>711111002</t>
  </si>
  <si>
    <t>Provedení izolace proti zemní vlhkosti vodorovné za studena lakem asfaltovým</t>
  </si>
  <si>
    <t>-1212963890</t>
  </si>
  <si>
    <t>Provedení izolace proti zemní vlhkosti natěradly a tmely za studena na ploše vodorovné V nátěrem lakem asfaltovým</t>
  </si>
  <si>
    <t>30</t>
  </si>
  <si>
    <t>11163152</t>
  </si>
  <si>
    <t>lak hydroizolační asfaltový</t>
  </si>
  <si>
    <t>32</t>
  </si>
  <si>
    <t>-771325347</t>
  </si>
  <si>
    <t>Poznámka k položce:_x000d_
Spotřeba: 0,3-0,5 kg/m2</t>
  </si>
  <si>
    <t>5,128*0,00039 'Přepočtené koeficientem množství</t>
  </si>
  <si>
    <t>31</t>
  </si>
  <si>
    <t>998711102</t>
  </si>
  <si>
    <t>Přesun hmot tonážní pro izolace proti vodě, vlhkosti a plynům v objektech v přes 6 do 12 m</t>
  </si>
  <si>
    <t>-2044410237</t>
  </si>
  <si>
    <t>Přesun hmot pro izolace proti vodě, vlhkosti a plynům stanovený z hmotnosti přesunovaného materiálu vodorovná dopravní vzdálenost do 50 m základní v objektech výšky přes 6 do 12 m</t>
  </si>
  <si>
    <t>731</t>
  </si>
  <si>
    <t>Ústřední vytápění - kotelny</t>
  </si>
  <si>
    <t>731200816</t>
  </si>
  <si>
    <t>Demontáž kotlů ocelových na tuhá paliva, o výkonu přes 40 do 60 kW</t>
  </si>
  <si>
    <t>523735527</t>
  </si>
  <si>
    <t>33</t>
  </si>
  <si>
    <t>731202810</t>
  </si>
  <si>
    <t>Demontáž kotlů ocelových rozřezání demontovaných kotlů ocelových, o hmotnosti do 500 kg</t>
  </si>
  <si>
    <t>832274801</t>
  </si>
  <si>
    <t>34</t>
  </si>
  <si>
    <t>731259617</t>
  </si>
  <si>
    <t>Kotle ocelové teplovodní elektrické závěsné přímotopné montáž elektrokotlů ostatních typů o výkonu přes 18 do 60 kW</t>
  </si>
  <si>
    <t>soubor</t>
  </si>
  <si>
    <t>-935358605</t>
  </si>
  <si>
    <t>35</t>
  </si>
  <si>
    <t>44817000</t>
  </si>
  <si>
    <t xml:space="preserve">bivalentní zdroj tepla, nástěnný elektrokotel o výkonu cca 3 až 24[kW], jmen. proud 40[A], včetně kotlového oběhového čerpadla, PV – 2,5až3bar, atd.  základní kotlové regulace. </t>
  </si>
  <si>
    <t>kpl</t>
  </si>
  <si>
    <t>-1109574755</t>
  </si>
  <si>
    <t>36</t>
  </si>
  <si>
    <t>731341140</t>
  </si>
  <si>
    <t>Hadice napouštěcí pryžové Ø 20/28</t>
  </si>
  <si>
    <t>-790856893</t>
  </si>
  <si>
    <t>37</t>
  </si>
  <si>
    <t>731391811</t>
  </si>
  <si>
    <t>Vypuštění vody z kotlů do kanalizace samospádem o výhřevné ploše kotlů do 5 m2</t>
  </si>
  <si>
    <t>812861663</t>
  </si>
  <si>
    <t>38</t>
  </si>
  <si>
    <t>998731122</t>
  </si>
  <si>
    <t>Přesun hmot tonážní pro kotelny ruční v objektech v přes 6 do 12 m</t>
  </si>
  <si>
    <t>735249555</t>
  </si>
  <si>
    <t>Přesun hmot pro kotelny stanovený z hmotnosti přesunovaného materiálu vodorovná dopravní vzdálenost do 50 m ruční (bez užití mechanizace) v objektech výšky přes 6 do 12 m</t>
  </si>
  <si>
    <t>39</t>
  </si>
  <si>
    <t>HZS4232</t>
  </si>
  <si>
    <t>Hodinové zúčtovací sazby ostatních profesí revizní a kontrolní činnost technik odborný</t>
  </si>
  <si>
    <t>941295826</t>
  </si>
  <si>
    <t xml:space="preserve">Poznámka k položce:_x000d_
Uvedení kotle  do provozu servisním technikem výrobce</t>
  </si>
  <si>
    <t>732</t>
  </si>
  <si>
    <t>Ústřední vytápění - strojovny</t>
  </si>
  <si>
    <t>40</t>
  </si>
  <si>
    <t>48477001</t>
  </si>
  <si>
    <t>odvod kondenzátu z venkovních jednotek</t>
  </si>
  <si>
    <t>-1802140555</t>
  </si>
  <si>
    <t>41</t>
  </si>
  <si>
    <t>48477002</t>
  </si>
  <si>
    <t>odvod úkapu z PV u vnitřních jednotek v technické místnosti</t>
  </si>
  <si>
    <t>830579709</t>
  </si>
  <si>
    <t>42</t>
  </si>
  <si>
    <t>48477003</t>
  </si>
  <si>
    <t xml:space="preserve">servisní uzávěr DN25 k připojení exp. se zajištěním polohy s vypouštění a možností připojení manometru </t>
  </si>
  <si>
    <t>1303000955</t>
  </si>
  <si>
    <t>43</t>
  </si>
  <si>
    <t>48477004</t>
  </si>
  <si>
    <t xml:space="preserve">tepelně izolační kryt  pro oběhové čerpadlo </t>
  </si>
  <si>
    <t>624601872</t>
  </si>
  <si>
    <t>44</t>
  </si>
  <si>
    <t>48477005</t>
  </si>
  <si>
    <t>spojovací a upevňovací materiál</t>
  </si>
  <si>
    <t>278241415</t>
  </si>
  <si>
    <t>45</t>
  </si>
  <si>
    <t>48477006</t>
  </si>
  <si>
    <t xml:space="preserve">ultrazvukový kompaktní bateriový měřič tepla z průtokoměrem ve zpětném potrubí (skládá se z  průtokoměrné části a dvou snímačů teploty trvale připojených do vyhodnocovací jednotky)  Qp – 3,5 [m3/h]  (DN25) s možností dálkového odečtu. </t>
  </si>
  <si>
    <t>88145377</t>
  </si>
  <si>
    <t>46</t>
  </si>
  <si>
    <t>48477007</t>
  </si>
  <si>
    <t>připojovací příslušenství pro měřič tepla (mezikus, jímky, návarky pro čidla, adaptery, atd.)</t>
  </si>
  <si>
    <t>-79520735</t>
  </si>
  <si>
    <t>47</t>
  </si>
  <si>
    <t>48477008</t>
  </si>
  <si>
    <t xml:space="preserve">úpravna otopné a doplňovací vody (nebo demineralizační patronu) dle požadovaných parametrů výrobce TČ, armatur pro doplňování, potrubního oddělovače systému, ZK VVK, KK,  </t>
  </si>
  <si>
    <t>1046505712</t>
  </si>
  <si>
    <t>48</t>
  </si>
  <si>
    <t>48477009</t>
  </si>
  <si>
    <t xml:space="preserve">inhibitor koroze (určeno dle rozboru otopné vody) pro topné systémy vhodný pro použité typy TČ </t>
  </si>
  <si>
    <t>-94121543</t>
  </si>
  <si>
    <t>49</t>
  </si>
  <si>
    <t>48477010</t>
  </si>
  <si>
    <t>ocelové konstrukce a základu pro venkovní jednotku TČ</t>
  </si>
  <si>
    <t>-1520180375</t>
  </si>
  <si>
    <t>50</t>
  </si>
  <si>
    <t>732199100</t>
  </si>
  <si>
    <t>Montáž štítků orientačních</t>
  </si>
  <si>
    <t>-1689328372</t>
  </si>
  <si>
    <t>51</t>
  </si>
  <si>
    <t>48477011</t>
  </si>
  <si>
    <t>orientační štítky</t>
  </si>
  <si>
    <t>-184483003</t>
  </si>
  <si>
    <t>52</t>
  </si>
  <si>
    <t>732231003</t>
  </si>
  <si>
    <t>Akumulační nádrže bez přípravy TUV bez teplosměnného výměníku PN 0,3 MPa / t = 95°C objem nádrže 250 l</t>
  </si>
  <si>
    <t>-2079583088</t>
  </si>
  <si>
    <t xml:space="preserve">Poznámka k položce:_x000d_
Vyrovnávací nádoba (akumulace tepla) o objemu cca 250[L],  včetně tepelné izolace. Nádoba o rozměrech s izolací cca Ø600, v1550 [mm], Hrdla min. 6/4“ DN40</t>
  </si>
  <si>
    <t>53</t>
  </si>
  <si>
    <t>732320814</t>
  </si>
  <si>
    <t>Demontáž nádrže beztlaké nebo tlakové odpojení od rozvodů potrubí obsah přes 200 do 500 l</t>
  </si>
  <si>
    <t>-428570596</t>
  </si>
  <si>
    <t>Demontáž nádrží beztlakých nebo tlakových odpojení od rozvodů potrubí nádrže o obsahu přes 200 do 500 l</t>
  </si>
  <si>
    <t>54</t>
  </si>
  <si>
    <t>732331107</t>
  </si>
  <si>
    <t>Nádoby expanzní tlakové pro solární, topné a chladicí soustavy s membránou bez pojistného ventilu se závitovým připojením PN 1,0 o objemu 80 l</t>
  </si>
  <si>
    <t>1552037567</t>
  </si>
  <si>
    <t xml:space="preserve">Poznámka k položce:_x000d_
Tlaková expanze s membránou typ do 3bar o  objemu 80 [l] -  umístěná na podlaze, Ø515[mm], výška = 560[mm], připojení 1"</t>
  </si>
  <si>
    <t>55</t>
  </si>
  <si>
    <t>732421453</t>
  </si>
  <si>
    <t>Čerpadla teplovodní mokroběžná závitová oběhová pro teplovodní vytápění (elektronicky řízená) PN 10, do 110°C DN přípojky/dopravní výška H (m) - čerpací výkon Q (m3/h) DN 32 / do 6,0 m / 4,5 m3/h</t>
  </si>
  <si>
    <t>1240292395</t>
  </si>
  <si>
    <t>56</t>
  </si>
  <si>
    <t>48477012</t>
  </si>
  <si>
    <t xml:space="preserve">tepelné čerpadlo vzduch/voda split provedení (venkovní jednotka). Jmenovitý topný výkon  (při 20 až 100% výkonu) cca 4až23[kW] (A2/W35), SCOP (W55) = 2,8.  TČ s plynulou regulací výkonu, max. el. příkon v režimu vytápění 8,9 kW (inventor), chladivo R410a.</t>
  </si>
  <si>
    <t>-1313238652</t>
  </si>
  <si>
    <t xml:space="preserve">tepelné čerpadlo vzduch/voda split provedení (venkovní jednotka). Jmenovitý topný výkon  (při 20 až 100% výkonu) cca 4až23[kW] (A2/W35), SCOP (W55) = 2,8.  TČ s plynulou regulací výkonu, max. el. příkon v režimu vytápění 8,9 kW (inventor), chladivo R410a.
TČ bude bez přípravy TV.
Rozměry jednoho TČ cca: š1010xv1550xh410 mm, hmotnost cca 135 kg</t>
  </si>
  <si>
    <t>57</t>
  </si>
  <si>
    <t>48477013</t>
  </si>
  <si>
    <t>tepelné čerpadlo vzduch/voda split provedení (vnitřní jednotka – nástěnná), obsahuje: - deskový výměník (chladivo/voda), oběhové čerpadlo otopné vody, senzor průtoku, modul regulace. Rozměry: cca 410š x 600v x 280h [mm], hmotnost ≈35[kg]</t>
  </si>
  <si>
    <t>-2003418477</t>
  </si>
  <si>
    <t>58</t>
  </si>
  <si>
    <t>732523101</t>
  </si>
  <si>
    <t>Tepelná čerpadla vzduch/voda příslušenství pokojové čidlo</t>
  </si>
  <si>
    <t>1133796535</t>
  </si>
  <si>
    <t>59</t>
  </si>
  <si>
    <t>732523102</t>
  </si>
  <si>
    <t>Tepelná čerpadla vzduch/voda příslušenství konzoly na stěnu</t>
  </si>
  <si>
    <t>1256075274</t>
  </si>
  <si>
    <t xml:space="preserve">Poznámka k položce:_x000d_
Vybudování ocelové konstrukce a základu  pod  venkovní jednotku TČ</t>
  </si>
  <si>
    <t>60</t>
  </si>
  <si>
    <t>48477014</t>
  </si>
  <si>
    <t>ekvitermní a kaskádový regulátor TČ a otopné soustavy pro řízení kaskády 3x TČ vzduch voda, externího bivalentního zdroje tepla (el.kotel). Řízení „kotlového“ okruhu (TČ/vyrovnávací nádoba), dvou nemíchaných</t>
  </si>
  <si>
    <t>-427725241</t>
  </si>
  <si>
    <t>61</t>
  </si>
  <si>
    <t>48477015</t>
  </si>
  <si>
    <t xml:space="preserve">dálkové ovládání, příslušenství regulace </t>
  </si>
  <si>
    <t>59147382</t>
  </si>
  <si>
    <t>62</t>
  </si>
  <si>
    <t>48477016</t>
  </si>
  <si>
    <t>internet Gateway, příslušenství regulace pro možnost komunikace přes INET</t>
  </si>
  <si>
    <t>1671136288</t>
  </si>
  <si>
    <t>63</t>
  </si>
  <si>
    <t>998732122</t>
  </si>
  <si>
    <t>Přesun hmot tonážní pro strojovny ruční v objektech v přes 6 do 12 m</t>
  </si>
  <si>
    <t>-1082406873</t>
  </si>
  <si>
    <t>Přesun hmot pro strojovny stanovený z hmotnosti přesunovaného materiálu vodorovná dopravní vzdálenost do 50 m ruční (bez užití mechanizace) v objektech výšky přes 6 do 12 m</t>
  </si>
  <si>
    <t>64</t>
  </si>
  <si>
    <t>HZS4212</t>
  </si>
  <si>
    <t>Hodinové zúčtovací sazby ostatních profesí revizní a kontrolní činnost revizní technik specialista</t>
  </si>
  <si>
    <t>2085506941</t>
  </si>
  <si>
    <t xml:space="preserve">Poznámka k položce:_x000d_
- vypracování revizní zprávy tlakových nádob včetně zprávy a revizní knihy nádob_x000d_
</t>
  </si>
  <si>
    <t>65</t>
  </si>
  <si>
    <t>HZS2222</t>
  </si>
  <si>
    <t>Hodinové zúčtovací sazby profesí PSV provádění stavebních instalací topenář odborný</t>
  </si>
  <si>
    <t>1287390263</t>
  </si>
  <si>
    <t xml:space="preserve">Poznámka k položce:_x000d_
- uvedení TČ do provozu servisním technikem výrobce, včetně oživení regulace a řídícího systému_x000d_
- nastavení regulace a řídícího systému kaskády TČ_x000d_
- zprovoznění, napojení a nastavení měřičů tepla_x000d_
- montáž a nastavení prac.bodu teplovodního oběhového čerpalda do potrubí do DN32 </t>
  </si>
  <si>
    <t>66</t>
  </si>
  <si>
    <t>HZS2232</t>
  </si>
  <si>
    <t>Hodinové zúčtovací sazby profesí PSV provádění stavebních instalací elektrikář odborný</t>
  </si>
  <si>
    <t>70740353</t>
  </si>
  <si>
    <t>733</t>
  </si>
  <si>
    <t>Ústřední vytápění - rozvodné potrubí</t>
  </si>
  <si>
    <t>67</t>
  </si>
  <si>
    <t>892233122</t>
  </si>
  <si>
    <t>Proplach a dezinfekce vodovodního potrubí DN od 40 do 70</t>
  </si>
  <si>
    <t>-985143146</t>
  </si>
  <si>
    <t>68</t>
  </si>
  <si>
    <t>732490103</t>
  </si>
  <si>
    <t>Montáž hadice pro odvod kondenzátu kotle</t>
  </si>
  <si>
    <t>628290414</t>
  </si>
  <si>
    <t>Montáž ostatních zařízení pro odvod kondenzátu kotle hadice</t>
  </si>
  <si>
    <t>69</t>
  </si>
  <si>
    <t>55110101</t>
  </si>
  <si>
    <t>nerezová flexi hadice 3/4“, l=500mm včetně připojovacího příslušenství pro kazetovou podstropní jednotku fancoil</t>
  </si>
  <si>
    <t>2130834597</t>
  </si>
  <si>
    <t>70</t>
  </si>
  <si>
    <t>55110102</t>
  </si>
  <si>
    <t>vodotěsná průchodka cca Ø120až150mm (dle typu TČ) obvodovou stěnou (cihelné zdivo) pro dvojici potrubí vedení chladiva</t>
  </si>
  <si>
    <t>-774900090</t>
  </si>
  <si>
    <t>71</t>
  </si>
  <si>
    <t>55110103</t>
  </si>
  <si>
    <t xml:space="preserve">izolační trubice  z min.vlny s povrchovou úpravou AL. folie pro potrubí DN32 tl.do 40 mm   – nebo provedení dle vyhlášky č.193/2007</t>
  </si>
  <si>
    <t>-1776171437</t>
  </si>
  <si>
    <t>72</t>
  </si>
  <si>
    <t>55101104</t>
  </si>
  <si>
    <t xml:space="preserve">izolační trubice  z min.vlny s povrchovou úpravou AL. folie pro potrubí DN40 tl.do 40 mm   – nebo provedení dle vyhlášky č.193/2007</t>
  </si>
  <si>
    <t>-988544008</t>
  </si>
  <si>
    <t>73</t>
  </si>
  <si>
    <t>55110105</t>
  </si>
  <si>
    <t xml:space="preserve">izolační trubice  z min.vlny s povrchovou úpravou AL. folie pro potrubí DN50 tl.do 50 mm   – nebo provedení dle vyhlášky č.193/2007</t>
  </si>
  <si>
    <t>375699215</t>
  </si>
  <si>
    <t>74</t>
  </si>
  <si>
    <t>733110808</t>
  </si>
  <si>
    <t>Demontáž potrubí z trubek ocelových závitových DN přes 32 do 50</t>
  </si>
  <si>
    <t>-766880625</t>
  </si>
  <si>
    <t>Poznámka k položce:_x000d_
Demontáž potrubí z trubek ocelových závitových a hladkých bezešvých DN přes 15 do 50</t>
  </si>
  <si>
    <t>75</t>
  </si>
  <si>
    <t>733122202</t>
  </si>
  <si>
    <t>Potrubí z trubek ocelových hladkých spojovaných lisováním z uhlíkové oceli tenkostěnné PP opláštění PN 16, T= +110°C Ø 15/1,2</t>
  </si>
  <si>
    <t>892868489</t>
  </si>
  <si>
    <t>Poznámka k položce:_x000d_
(V ceně bude zahrnuta dodávka a montáž potrubí, veškeré příslušenství potrubí jako jsou tvarovky, fitinky a materiál pro upevnění potrubí a protipožárních ucpávek v prostupech požárními úseky.)_x000d_
Pozn: Při dodržení jmenovité světlosti lze materiál potrubí zaměnit za vhodné potrubí pro rozvody ÚT např. Cu</t>
  </si>
  <si>
    <t>76</t>
  </si>
  <si>
    <t>733122203</t>
  </si>
  <si>
    <t>Potrubí z trubek ocelových hladkých spojovaných lisováním z uhlíkové oceli tenkostěnné PP opláštění PN 16, T= +110°C Ø 18/1,2</t>
  </si>
  <si>
    <t>13134484</t>
  </si>
  <si>
    <t>77</t>
  </si>
  <si>
    <t>733122204</t>
  </si>
  <si>
    <t>Potrubí z trubek ocelových hladkých spojovaných lisováním z uhlíkové oceli tenkostěnné PP opláštění PN 16, T= +110°C Ø 22/1,5</t>
  </si>
  <si>
    <t>546530994</t>
  </si>
  <si>
    <t>78</t>
  </si>
  <si>
    <t>733122205</t>
  </si>
  <si>
    <t>Potrubí z trubek ocelových hladkých spojovaných lisováním z uhlíkové oceli tenkostěnné PP opláštění PN 16, T= +110°C Ø 28/1,5</t>
  </si>
  <si>
    <t>-1786480818</t>
  </si>
  <si>
    <t>79</t>
  </si>
  <si>
    <t>733122206</t>
  </si>
  <si>
    <t>Potrubí z trubek ocelových hladkých spojovaných lisováním z uhlíkové oceli tenkostěnné PP opláštění PN 16, T= +110°C Ø 35/1,5</t>
  </si>
  <si>
    <t>179771843</t>
  </si>
  <si>
    <t>80</t>
  </si>
  <si>
    <t>733122207</t>
  </si>
  <si>
    <t>Potrubí z trubek ocelových hladkých spojovaných lisováním z uhlíkové oceli tenkostěnné PP opláštění PN 16, T= +110°C Ø 42/1,5</t>
  </si>
  <si>
    <t>-453677497</t>
  </si>
  <si>
    <t>81</t>
  </si>
  <si>
    <t>733122208</t>
  </si>
  <si>
    <t>Potrubí z trubek ocelových hladkých spojovaných lisováním z uhlíkové oceli tenkostěnné PP opláštění PN 16, T= +110°C Ø 54/1,5</t>
  </si>
  <si>
    <t>623993510</t>
  </si>
  <si>
    <t>82</t>
  </si>
  <si>
    <t>733123110</t>
  </si>
  <si>
    <t xml:space="preserve">Potrubí z trubek ocelových hladkých Příplatek k cenám za zhotovení přípojky z trubek ocelových hladkých_x000d_
</t>
  </si>
  <si>
    <t>1757138233</t>
  </si>
  <si>
    <t xml:space="preserve">Potrubí z trubek ocelových hladkých Příplatek k cenám za zhotovení přípojky z trubek ocelových hladkých
</t>
  </si>
  <si>
    <t>83</t>
  </si>
  <si>
    <t>733141102</t>
  </si>
  <si>
    <t>Odvzdušňovací nádobky, odlučovače a odkalovače nádobky z trubek ocelových do DN 50</t>
  </si>
  <si>
    <t>907084402</t>
  </si>
  <si>
    <t>84</t>
  </si>
  <si>
    <t>733190217</t>
  </si>
  <si>
    <t>Zkoušky těsnosti potrubí, manžety prostupové z trubek ocelových zkoušky těsnosti potrubí (za provozu) z trubek ocelových hladkých Ø do 51/2,6</t>
  </si>
  <si>
    <t>-398367000</t>
  </si>
  <si>
    <t>115+95+79+138+103+47</t>
  </si>
  <si>
    <t>85</t>
  </si>
  <si>
    <t>733190219</t>
  </si>
  <si>
    <t>Zkoušky těsnosti potrubí, manžety prostupové z trubek ocelových zkoušky těsnosti potrubí (za provozu) z trubek ocelových hladkých Ø přes 51/2,6 do 60,3/2,9</t>
  </si>
  <si>
    <t>-950578136</t>
  </si>
  <si>
    <t>86</t>
  </si>
  <si>
    <t>733811251</t>
  </si>
  <si>
    <t>Ochrana potrubí termoizolačními trubicemi z pěnového polyetylenu PE přilepenými v příčných a podélných spojích, tloušťky izolace přes 20 do 25 mm, vnitřního průměru izolace DN do 22 mm</t>
  </si>
  <si>
    <t>-1962373519</t>
  </si>
  <si>
    <t>"DN16" 10</t>
  </si>
  <si>
    <t>"DN20" 5</t>
  </si>
  <si>
    <t>87</t>
  </si>
  <si>
    <t>733811252</t>
  </si>
  <si>
    <t>Ochrana potrubí termoizolačními trubicemi z pěnového polyetylenu PE přilepenými v příčných a podélných spojích, tloušťky izolace přes 20 do 25 mm, vnitřního průměru izolace DN přes 22 do 45 mm</t>
  </si>
  <si>
    <t>-1978316944</t>
  </si>
  <si>
    <t>88</t>
  </si>
  <si>
    <t>998733122</t>
  </si>
  <si>
    <t>Přesun hmot tonážní pro rozvody potrubí ruční v objektech v přes 6 do 12 m</t>
  </si>
  <si>
    <t>1728944995</t>
  </si>
  <si>
    <t>Přesun hmot pro rozvody potrubí stanovený z hmotnosti přesunovaného materiálu vodorovná dopravní vzdálenost do 50 m ruční (bez užití mechanizace) v objektech výšky přes 6 do 12 m</t>
  </si>
  <si>
    <t>734</t>
  </si>
  <si>
    <t>Ústřední vytápění - armatury</t>
  </si>
  <si>
    <t>89</t>
  </si>
  <si>
    <t>42922001</t>
  </si>
  <si>
    <t>magnetický odlučovač nečistot, 1“ se snadným vyčištěním za provozu,s tepelnou izolací, (zachycují magnetické i nemagnetické nečistoty &gt;0,005mm)</t>
  </si>
  <si>
    <t>1435414242</t>
  </si>
  <si>
    <t>90</t>
  </si>
  <si>
    <t>734211112</t>
  </si>
  <si>
    <t>Ventily odvzdušňovací závitové otopných těles PN 6 do 120°C G 1/4</t>
  </si>
  <si>
    <t>862524067</t>
  </si>
  <si>
    <t>91</t>
  </si>
  <si>
    <t>734211113</t>
  </si>
  <si>
    <t>Ventily odvzdušňovací závitové otopných těles PN 6 do 120°C G 3/8</t>
  </si>
  <si>
    <t>1072253718</t>
  </si>
  <si>
    <t>92</t>
  </si>
  <si>
    <t>734211126</t>
  </si>
  <si>
    <t>Ventily odvzdušňovací závitové automatické se zpětnou klapkou PN 14 do 120°C G 3/8</t>
  </si>
  <si>
    <t>-550210240</t>
  </si>
  <si>
    <t>93</t>
  </si>
  <si>
    <t>734220101</t>
  </si>
  <si>
    <t>Ventily regulační závitové vyvažovací přímé bez vypouštění PN 20 do 100°C G 3/4</t>
  </si>
  <si>
    <t>-1070528574</t>
  </si>
  <si>
    <t>94</t>
  </si>
  <si>
    <t>734221545</t>
  </si>
  <si>
    <t>Ventily regulační závitové termostatické, bez hlavice ovládání PN 16 do 110°C přímé jednoregulační G 1/2</t>
  </si>
  <si>
    <t>-140497808</t>
  </si>
  <si>
    <t>95</t>
  </si>
  <si>
    <t>734221682</t>
  </si>
  <si>
    <t>Ventily regulační závitové hlavice termostatické, pro ovládání ventilů PN 10 do 110°C kapalinové otopných těles VK</t>
  </si>
  <si>
    <t>-2070874903</t>
  </si>
  <si>
    <t>96</t>
  </si>
  <si>
    <t>734242414</t>
  </si>
  <si>
    <t>Ventily zpětné závitové PN 16 do 110°C přímé G 1</t>
  </si>
  <si>
    <t>-1665984702</t>
  </si>
  <si>
    <t>97</t>
  </si>
  <si>
    <t>734242416</t>
  </si>
  <si>
    <t>Ventily zpětné závitové PN 16 do 110°C přímé G 6/4</t>
  </si>
  <si>
    <t>1527509014</t>
  </si>
  <si>
    <t>98</t>
  </si>
  <si>
    <t>734251211</t>
  </si>
  <si>
    <t>Ventily pojistné závitové a čepové rohové provozní tlak od 2,5 do 6 bar G 1/2</t>
  </si>
  <si>
    <t>-1854731459</t>
  </si>
  <si>
    <t>Poznámka k položce:_x000d_
Pojistný ventil ½“ x 3/4“ - otevírací přetlak 2,5 [bar]</t>
  </si>
  <si>
    <t>99</t>
  </si>
  <si>
    <t>734261402</t>
  </si>
  <si>
    <t>Šroubení připojovací armatury radiátorů VK PN 10 do 110°C, regulační uzavíratelné rohové G 1/2 x 18</t>
  </si>
  <si>
    <t>1604116171</t>
  </si>
  <si>
    <t>Poznámka k položce:_x000d_
Šroubení radiátorové pro tělesa typu VK, regulační uzavíratelné s vypouštěním G 1/2“</t>
  </si>
  <si>
    <t>100</t>
  </si>
  <si>
    <t>734261417</t>
  </si>
  <si>
    <t>Šroubení regulační radiátorové rohové s vypouštěním G 1/2</t>
  </si>
  <si>
    <t>-756436201</t>
  </si>
  <si>
    <t>101</t>
  </si>
  <si>
    <t>734291122</t>
  </si>
  <si>
    <t>Ostatní armatury kohouty plnicí a vypouštěcí PN 10 do 90°C G 3/8</t>
  </si>
  <si>
    <t>-684355684</t>
  </si>
  <si>
    <t>102</t>
  </si>
  <si>
    <t>734291123</t>
  </si>
  <si>
    <t>Ostatní armatury kohouty plnicí a vypouštěcí PN 10 do 90°C G 1/2</t>
  </si>
  <si>
    <t>2057975002</t>
  </si>
  <si>
    <t>103</t>
  </si>
  <si>
    <t>734291275</t>
  </si>
  <si>
    <t>Ostatní armatury filtry závitové pro topné a chladicí systémy PN 30 do 110°C přímé s vnitřními závity a integrovaným magnetem G 1 1/4</t>
  </si>
  <si>
    <t>1652040614</t>
  </si>
  <si>
    <t>104</t>
  </si>
  <si>
    <t>734292814</t>
  </si>
  <si>
    <t>Ostatní armatury kulové kohouty PN 42 do 185°C plnoprůtokové vnitřní závit těžká řada G 3/4</t>
  </si>
  <si>
    <t>1132969864</t>
  </si>
  <si>
    <t>105</t>
  </si>
  <si>
    <t>734292815</t>
  </si>
  <si>
    <t>Ostatní armatury kulové kohouty PN 42 do 185°C plnoprůtokové vnitřní závit těžká řada G 1</t>
  </si>
  <si>
    <t>878610214</t>
  </si>
  <si>
    <t>106</t>
  </si>
  <si>
    <t>734292816</t>
  </si>
  <si>
    <t>Ostatní armatury kulové kohouty PN 42 do 185°C plnoprůtokové vnitřní závit těžká řada G 1 1/4</t>
  </si>
  <si>
    <t>-195487206</t>
  </si>
  <si>
    <t>107</t>
  </si>
  <si>
    <t>734292818</t>
  </si>
  <si>
    <t>Ostatní armatury kulové kohouty PN 42 do 185°C plnoprůtokové vnitřní závit těžká řada G 2</t>
  </si>
  <si>
    <t>2077494321</t>
  </si>
  <si>
    <t>108</t>
  </si>
  <si>
    <t>734411127</t>
  </si>
  <si>
    <t>Teploměry technické s pevným stonkem a jímkou zadní připojení (axiální) průměr 100 mm délka stonku 100 mm</t>
  </si>
  <si>
    <t>1554784372</t>
  </si>
  <si>
    <t>109</t>
  </si>
  <si>
    <t>734421102</t>
  </si>
  <si>
    <t>Tlakoměry s pevným stonkem a zpětnou klapkou spodní připojení (radiální) tlaku 0–16 bar průměru 63 mm</t>
  </si>
  <si>
    <t>-2060140148</t>
  </si>
  <si>
    <t>110</t>
  </si>
  <si>
    <t>998734122</t>
  </si>
  <si>
    <t>Přesun hmot tonážní pro armatury ruční v objektech v přes 6 do 12 m</t>
  </si>
  <si>
    <t>1313347762</t>
  </si>
  <si>
    <t>Přesun hmot pro armatury stanovený z hmotnosti přesunovaného materiálu vodorovná dopravní vzdálenost do 50 m ruční (bez užití mechanizace) v objektech výšky přes 6 do 12 m</t>
  </si>
  <si>
    <t>735</t>
  </si>
  <si>
    <t>Ústřední vytápění - otopná tělesa</t>
  </si>
  <si>
    <t>111</t>
  </si>
  <si>
    <t>735121810</t>
  </si>
  <si>
    <t>Demontáž otopných těles ocelových článkových</t>
  </si>
  <si>
    <t>-76279136</t>
  </si>
  <si>
    <t>112</t>
  </si>
  <si>
    <t>735151578</t>
  </si>
  <si>
    <t>Otopná tělesa panelová dvoudesková PN 1,0 MPa, T do 110°C se dvěma přídavnými přestupními plochami výšky tělesa 600 mm stavební délky / výkonu 1100 mm / 1847 W</t>
  </si>
  <si>
    <t>2073631954</t>
  </si>
  <si>
    <t>113</t>
  </si>
  <si>
    <t>735151579</t>
  </si>
  <si>
    <t>Otopná tělesa panelová dvoudesková PN 1,0 MPa, T do 110°C se dvěma přídavnými přestupními plochami výšky tělesa 600 mm stavební délky / výkonu 1200 mm / 2015 W</t>
  </si>
  <si>
    <t>1087108173</t>
  </si>
  <si>
    <t>114</t>
  </si>
  <si>
    <t>735151581</t>
  </si>
  <si>
    <t>Otopná tělesa panelová dvoudesková PN 1,0 MPa, T do 110°C se dvěma přídavnými přestupními plochami výšky tělesa 600 mm stavební délky / výkonu 1600 mm / 2686 W</t>
  </si>
  <si>
    <t>-1184391714</t>
  </si>
  <si>
    <t>115</t>
  </si>
  <si>
    <t>735151583</t>
  </si>
  <si>
    <t>Otopná tělesa panelová dvoudesková PN 1,0 MPa, T do 110°C se dvěma přídavnými přestupními plochami výšky tělesa 600 mm stavební délky / výkonu 2000 mm / 3358 W</t>
  </si>
  <si>
    <t>-1997780231</t>
  </si>
  <si>
    <t>116</t>
  </si>
  <si>
    <t>735151679</t>
  </si>
  <si>
    <t>Otopná tělesa panelová třídesková PN 1,0 MPa, T do 110°C se třemi přídavnými přestupními plochami výšky tělesa 600 mm stavební délky / výkonu 1200 mm / 2887 W</t>
  </si>
  <si>
    <t>-1358825016</t>
  </si>
  <si>
    <t>117</t>
  </si>
  <si>
    <t>735151682</t>
  </si>
  <si>
    <t>Otopná tělesa panelová třídesková PN 1,0 MPa, T do 110°C se třemi přídavnými přestupními plochami výšky tělesa 600 mm stavební délky / výkonu 1800 mm / 4331 W</t>
  </si>
  <si>
    <t>1916837303</t>
  </si>
  <si>
    <t>118</t>
  </si>
  <si>
    <t>735151697</t>
  </si>
  <si>
    <t>Otopná tělesa panelová třídesková PN 1,0 MPa, T do 110°C se třemi přídavnými přestupními plochami výšky tělesa 900 mm stavební délky / výkonu 1000 mm / 3228 W</t>
  </si>
  <si>
    <t>406092953</t>
  </si>
  <si>
    <t>119</t>
  </si>
  <si>
    <t>735152271</t>
  </si>
  <si>
    <t>Otopná tělesa panelová VK jednodesková PN 1,0 MPa, T do 110°C s jednou přídavnou přestupní plochou výšky tělesa 600 mm stavební délky / výkonu 400 mm / 401 W</t>
  </si>
  <si>
    <t>1489898512</t>
  </si>
  <si>
    <t>120</t>
  </si>
  <si>
    <t>735152580</t>
  </si>
  <si>
    <t>Otopná tělesa panelová VK dvoudesková PN 1,0 MPa, T do 110°C se dvěma přídavnými přestupními plochami výšky tělesa 600 mm stavební délky / výkonu 1400 mm / 2351 W</t>
  </si>
  <si>
    <t>-98572138</t>
  </si>
  <si>
    <t>121</t>
  </si>
  <si>
    <t>735152581</t>
  </si>
  <si>
    <t>Otopná tělesa panelová VK dvoudesková PN 1,0 MPa, T do 110°C se dvěma přídavnými přestupními plochami výšky tělesa 600 mm stavební délky / výkonu 1600 mm / 2686 W</t>
  </si>
  <si>
    <t>-315172376</t>
  </si>
  <si>
    <t>122</t>
  </si>
  <si>
    <t>735152593</t>
  </si>
  <si>
    <t>Otopná tělesa panelová VK dvoudesková PN 1,0 MPa, T do 110°C se dvěma přídavnými přestupními plochami výšky tělesa 900 mm stavební délky / výkonu 600 mm / 1388 W</t>
  </si>
  <si>
    <t>-1161270290</t>
  </si>
  <si>
    <t>123</t>
  </si>
  <si>
    <t>735152678</t>
  </si>
  <si>
    <t>Otopná tělesa panelová VK třídesková PN 1,0 MPa, T do 110°C se třemi přídavnými přestupními plochami výšky tělesa 600 mm stavební délky / výkonu 1100 mm / 2647 W</t>
  </si>
  <si>
    <t>1129669457</t>
  </si>
  <si>
    <t>124</t>
  </si>
  <si>
    <t>735152680</t>
  </si>
  <si>
    <t>Otopná tělesa panelová VK třídesková PN 1,0 MPa, T do 110°C se třemi přídavnými přestupními plochami výšky tělesa 600 mm stavební délky / výkonu 1400 mm / 3368 W</t>
  </si>
  <si>
    <t>1422260310</t>
  </si>
  <si>
    <t>125</t>
  </si>
  <si>
    <t>735152681</t>
  </si>
  <si>
    <t>Otopná tělesa panelová VK třídesková PN 1,0 MPa, T do 110°C se třemi přídavnými přestupními plochami výšky tělesa 600 mm stavební délky / výkonu 1600 mm / 3850 W</t>
  </si>
  <si>
    <t>-391532511</t>
  </si>
  <si>
    <t>126</t>
  </si>
  <si>
    <t>735152682</t>
  </si>
  <si>
    <t>Otopná tělesa panelová VK třídesková PN 1,0 MPa, T do 110°C se třemi přídavnými přestupními plochami výšky tělesa 600 mm stavební délky / výkonu 1800 mm / 4331 W</t>
  </si>
  <si>
    <t>-221687971</t>
  </si>
  <si>
    <t>127</t>
  </si>
  <si>
    <t>735152695</t>
  </si>
  <si>
    <t>Otopná tělesa panelová VK třídesková PN 1,0 MPa, T do 110°C se třemi přídavnými přestupními plochami výšky tělesa 900 mm stavební délky / výkonu 800 mm / 2662 W</t>
  </si>
  <si>
    <t>1460407990</t>
  </si>
  <si>
    <t>128</t>
  </si>
  <si>
    <t>735221826</t>
  </si>
  <si>
    <t>Demontáž registrů z trubek hladkých DN 65 stavební délky přes 3 do 6 m, o počtu pramenů registru 1</t>
  </si>
  <si>
    <t>-504958706</t>
  </si>
  <si>
    <t>129</t>
  </si>
  <si>
    <t>735419135</t>
  </si>
  <si>
    <t>Montáž konvektoru stavební délky do 1600 mm</t>
  </si>
  <si>
    <t>1562813216</t>
  </si>
  <si>
    <t>Konvektory podlahové montáž konvektorů stavební délky do 1600 mm</t>
  </si>
  <si>
    <t>130</t>
  </si>
  <si>
    <t>55120001</t>
  </si>
  <si>
    <t xml:space="preserve">Fancoil - kazetová stropní jednotka pro montáž do podhledu. 2trubkový systém (pouze vytápění), anti-cool start systém (spuštění ventilátoru pouze s ohřátým výměníkem), integrované měření teploty.  Rozměry  tělo jednotky  cca  d575 x h575 x v261 [mm], pane</t>
  </si>
  <si>
    <t>-1644687192</t>
  </si>
  <si>
    <t xml:space="preserve">Fancoil - kazetová stropní jednotka pro montáž do podhledu. 2trubkový systém (pouze vytápění), anti-cool start systém (spuštění ventilátoru pouze s ohřátým výměníkem), integrované měření teploty.  Rozměry  tělo jednotky  cca  d575 x h575 x v261 [mm], panel
cca  d647 x h647 x v50 [mm], hmotnost cca 20[kg],  jmenovitý topný výkon cca 2,5[kW], přípojka ¾"</t>
  </si>
  <si>
    <t>131</t>
  </si>
  <si>
    <t>735494811</t>
  </si>
  <si>
    <t>Vypuštění vody z otopných soustav bez kotlů, ohříváků, zásobníků a nádrží</t>
  </si>
  <si>
    <t>1475740888</t>
  </si>
  <si>
    <t>132</t>
  </si>
  <si>
    <t>735531044</t>
  </si>
  <si>
    <t>Montáž podlahového vytápění elektrického instalace a napojení tepelného čidla</t>
  </si>
  <si>
    <t>2120005327</t>
  </si>
  <si>
    <t>Montáž elektrického podlahového vytápění instalace a napojení tepelného čidla</t>
  </si>
  <si>
    <t>133</t>
  </si>
  <si>
    <t>5512002</t>
  </si>
  <si>
    <t>bateriový elektronický indikátor topných nákladů pro montáž na deskové otopné těleso - s možností dálkového odečtu</t>
  </si>
  <si>
    <t>-1896221476</t>
  </si>
  <si>
    <t>134</t>
  </si>
  <si>
    <t>998735122</t>
  </si>
  <si>
    <t>Přesun hmot tonážní pro otopná tělesa ruční v objektech v přes 6 do 12 m</t>
  </si>
  <si>
    <t>-1546328574</t>
  </si>
  <si>
    <t>Přesun hmot pro otopná tělesa stanovený z hmotnosti přesunovaného materiálu vodorovná dopravní vzdálenost do 50 m ruční (bez užití mechanizace) v objektech výšky přes 6 do 12 m</t>
  </si>
  <si>
    <t>135</t>
  </si>
  <si>
    <t>-2137799452</t>
  </si>
  <si>
    <t>Poznámka k položce:_x000d_
- připojení kazetové teplovodní stropní jednotky na el. 230[V]_x000d_
- uvedení do provozu kazetové teplovodní stropní jednotky</t>
  </si>
  <si>
    <t>741</t>
  </si>
  <si>
    <t>Elektroinstalace - silnoproud</t>
  </si>
  <si>
    <t>136</t>
  </si>
  <si>
    <t>741110003</t>
  </si>
  <si>
    <t>Montáž trubek elektroinstalačních s nasunutím nebo našroubováním do krabic plastových tuhých, uložených pevně, vnější Ø přes 35 mm</t>
  </si>
  <si>
    <t>108226095</t>
  </si>
  <si>
    <t>137</t>
  </si>
  <si>
    <t>34571095</t>
  </si>
  <si>
    <t>trubka elektroinstalační tuhá z PVC D 36,6/40 mm, délka 3m</t>
  </si>
  <si>
    <t>-1213217324</t>
  </si>
  <si>
    <t>30*1,05 "Přepočtené koeficientem množství</t>
  </si>
  <si>
    <t>138</t>
  </si>
  <si>
    <t>741110501</t>
  </si>
  <si>
    <t>Montáž lišt a kanálků elektroinstalačních se spojkami, ohyby a rohy a s nasunutím do krabic protahovacích, šířky do 60 mm</t>
  </si>
  <si>
    <t>804579366</t>
  </si>
  <si>
    <t>139</t>
  </si>
  <si>
    <t>34571001</t>
  </si>
  <si>
    <t>lišta elektroinstalační hranatá PVC 15x10mm</t>
  </si>
  <si>
    <t>419430145</t>
  </si>
  <si>
    <t>5*1,05 "Přepočtené koeficientem množství</t>
  </si>
  <si>
    <t>140</t>
  </si>
  <si>
    <t>34571002</t>
  </si>
  <si>
    <t>lišta elektroinstalační hranatá PVC 60x40mm</t>
  </si>
  <si>
    <t>182514745</t>
  </si>
  <si>
    <t>20*1,05 "Přepočtené koeficientem množství</t>
  </si>
  <si>
    <t>141</t>
  </si>
  <si>
    <t>741120101</t>
  </si>
  <si>
    <t>Montáž vodičů izolovaných měděných bez ukončení uložených v trubkách nebo lištách zatažených plných a laněných s PVC pláštěm, bezhalogenových, ohniodolných (např. CY, CHAH-V) průřezu žíly 0,15 až 16 mm2</t>
  </si>
  <si>
    <t>-1375218130</t>
  </si>
  <si>
    <t>142</t>
  </si>
  <si>
    <t>34210201</t>
  </si>
  <si>
    <t>H07V-U 10 SE</t>
  </si>
  <si>
    <t>1206198071</t>
  </si>
  <si>
    <t>20*1,025 "Přepočtené koeficientem množství</t>
  </si>
  <si>
    <t>143</t>
  </si>
  <si>
    <t>741120401</t>
  </si>
  <si>
    <t>Montáž vodičů izolovaných měděných drátovacích bez ukončení v rozváděčích plných a laněných (např. CY), průřezu žily 0,35 až 6 mm2</t>
  </si>
  <si>
    <t>-370677735</t>
  </si>
  <si>
    <t>144</t>
  </si>
  <si>
    <t>34141142</t>
  </si>
  <si>
    <t>vodič propojovací jádro Cu lanované izolace PVC 450/750V (H07V-R) 1x16mm2</t>
  </si>
  <si>
    <t>-1417432141</t>
  </si>
  <si>
    <t>Poznámka k položce:_x000d_
H07V-R, průměr vodiče 6,9mm</t>
  </si>
  <si>
    <t>145</t>
  </si>
  <si>
    <t>34140851</t>
  </si>
  <si>
    <t>vodič propojovací jádro Cu lanované izolace PVC 450/750V (H07V-R) 1x35mm2</t>
  </si>
  <si>
    <t>648094037</t>
  </si>
  <si>
    <t>Poznámka k položce:_x000d_
H07V-R, průměr vodiče 9,2mm</t>
  </si>
  <si>
    <t>146</t>
  </si>
  <si>
    <t>741122136</t>
  </si>
  <si>
    <t>Montáž kabelů měděných bez ukončení uložených v trubkách zatažených plných kulatých nebo bezhalogenových (např. CYKY) počtu a průřezu žil 3x35+25 mm2</t>
  </si>
  <si>
    <t>1816689145</t>
  </si>
  <si>
    <t>147</t>
  </si>
  <si>
    <t>34111631</t>
  </si>
  <si>
    <t>kabel silový jádro Cu izolace PVC plášť PVC 0,6/1kV (1-CYKY) 3x35+25mm2</t>
  </si>
  <si>
    <t>-1741004818</t>
  </si>
  <si>
    <t>Poznámka k položce:_x000d_
1-CYKY, průměr kabelu 26,2mm</t>
  </si>
  <si>
    <t>55*1,15 "Přepočtené koeficientem množství</t>
  </si>
  <si>
    <t>148</t>
  </si>
  <si>
    <t>741124601</t>
  </si>
  <si>
    <t>Montáž kabel Cu topný volné délky uložený do podlahy nebo stěny</t>
  </si>
  <si>
    <t>-414575042</t>
  </si>
  <si>
    <t>Montáž kabelů měděných topných bez ukončení volné délky, uložených do podlah nebo stěn</t>
  </si>
  <si>
    <t>149</t>
  </si>
  <si>
    <t>34210202</t>
  </si>
  <si>
    <t>elektrický topný kabel na potrubí odvodu kondenzátu z TČ (doměřit na místě)</t>
  </si>
  <si>
    <t>-1149354159</t>
  </si>
  <si>
    <t>150</t>
  </si>
  <si>
    <t>741130006</t>
  </si>
  <si>
    <t>Ukončení vodičů a kabelů izolovaných s označením a zapojením v rozváděči nebo na přístroji, průřezu žíly do 16 mm2</t>
  </si>
  <si>
    <t>1054508899</t>
  </si>
  <si>
    <t>151</t>
  </si>
  <si>
    <t>741132132</t>
  </si>
  <si>
    <t>Ukončení kabelů smršťovací záklopkou nebo páskou se zapojením bez letování, počtu a průřezu žil 4x10 mm2</t>
  </si>
  <si>
    <t>564466816</t>
  </si>
  <si>
    <t>152</t>
  </si>
  <si>
    <t>741132133</t>
  </si>
  <si>
    <t>Ukončení kabelů smršťovací záklopkou nebo páskou se zapojením bez letování, počtu a průřezu žil 4x16 mm2</t>
  </si>
  <si>
    <t>1765445661</t>
  </si>
  <si>
    <t>Poznámka k položce:_x000d_
použito pro napojování vývodů do bytu a restaurace</t>
  </si>
  <si>
    <t>153</t>
  </si>
  <si>
    <t>741132135</t>
  </si>
  <si>
    <t>Ukončení kabelů smršťovací záklopkou nebo páskou se zapojením bez letování, počtu a průřezu žil 4x35 mm2</t>
  </si>
  <si>
    <t>413290626</t>
  </si>
  <si>
    <t>154</t>
  </si>
  <si>
    <t>741210001</t>
  </si>
  <si>
    <t>Montáž rozvodnice oceloplechová nebo plastová běžná do 20 kg</t>
  </si>
  <si>
    <t>1110607116</t>
  </si>
  <si>
    <t>Montáž rozvodnic oceloplechových nebo plastových bez zapojení vodičů běžných, hmotnosti do 20 kg</t>
  </si>
  <si>
    <t>155</t>
  </si>
  <si>
    <t>3571163</t>
  </si>
  <si>
    <t>podružný rozvaděč, včetně el. rozvodů pro připojení čerpadel v místnosti</t>
  </si>
  <si>
    <t>29937666</t>
  </si>
  <si>
    <t>Poznámka k položce:_x000d_
Položka obsahuje:_x000d_
- veškerá elektroinstalace v místnosti spojená s propojením čerpadel, včetně elektroinstalace v místnosti (světlo, vypínač)</t>
  </si>
  <si>
    <t>156</t>
  </si>
  <si>
    <t>741210003</t>
  </si>
  <si>
    <t>Montáž rozvodnic oceloplechových nebo plastových bez zapojení vodičů běžných, hmotnosti do 100 kg</t>
  </si>
  <si>
    <t>1874625644</t>
  </si>
  <si>
    <t>157</t>
  </si>
  <si>
    <t>35711868</t>
  </si>
  <si>
    <t>skříň rozváděče elektroměrového pro přímé měření do výklenku celoplastové provedení pro 2x dvousazbový třífázový elektroměr a spínací prvek sazby přístroje na elektroměrové desce s plombovatelným krytem jističů (ER222/NVP7P)</t>
  </si>
  <si>
    <t>889971356</t>
  </si>
  <si>
    <t>158</t>
  </si>
  <si>
    <t>741210004</t>
  </si>
  <si>
    <t>Montáž rozvodnic oceloplechových nebo plastových bez zapojení vodičů běžných, hmotnosti do 150 kg</t>
  </si>
  <si>
    <t>1683069579</t>
  </si>
  <si>
    <t>159</t>
  </si>
  <si>
    <t>3571164</t>
  </si>
  <si>
    <t>elektroměrový rozvaděč pro nepřímé měření 100A</t>
  </si>
  <si>
    <t>1590044303</t>
  </si>
  <si>
    <t>160</t>
  </si>
  <si>
    <t>741320161</t>
  </si>
  <si>
    <t>Montáž jističů se zapojením vodičů třípólových nn do 25 A bez krytu</t>
  </si>
  <si>
    <t>1713979208</t>
  </si>
  <si>
    <t>161</t>
  </si>
  <si>
    <t>35822403</t>
  </si>
  <si>
    <t>jistič 3-pólový 25 A vypínací charakteristika B vypínací schopnost 10 kA</t>
  </si>
  <si>
    <t>405516649</t>
  </si>
  <si>
    <t>162</t>
  </si>
  <si>
    <t>741322072</t>
  </si>
  <si>
    <t>Montáž přepěťových ochran nn se zapojením vodičů svodiče přepětí – typ 2 třípólových dvoudílných s vložením modulu</t>
  </si>
  <si>
    <t>-876018583</t>
  </si>
  <si>
    <t>163</t>
  </si>
  <si>
    <t>35889505</t>
  </si>
  <si>
    <t>ochrana přepěťová - součtové jiskřiště 1. stupně mezi PE a N</t>
  </si>
  <si>
    <t>-120745997</t>
  </si>
  <si>
    <t>164</t>
  </si>
  <si>
    <t>741331032</t>
  </si>
  <si>
    <t>Montáž měřicích přístrojů bez zapojení vodičů elektroměru třífázového</t>
  </si>
  <si>
    <t>1542772058</t>
  </si>
  <si>
    <t>165</t>
  </si>
  <si>
    <t>35889007</t>
  </si>
  <si>
    <t>elektroměr s rozhraním RS485 třífážový síťový analyzátor</t>
  </si>
  <si>
    <t>-1281020157</t>
  </si>
  <si>
    <t>166</t>
  </si>
  <si>
    <t>741810002</t>
  </si>
  <si>
    <t>Zkoušky a prohlídky elektrických rozvodů a zařízení celková prohlídka a vyhotovení revizní zprávy pro objem montážních prací přes 100 do 500 tis. Kč</t>
  </si>
  <si>
    <t>2136667623</t>
  </si>
  <si>
    <t>167</t>
  </si>
  <si>
    <t>998741122</t>
  </si>
  <si>
    <t>Přesun hmot tonážní pro silnoproud ruční v objektech v přes 6 do 12 m</t>
  </si>
  <si>
    <t>-1477558158</t>
  </si>
  <si>
    <t>Přesun hmot pro silnoproud stanovený z hmotnosti přesunovaného materiálu vodorovná dopravní vzdálenost do 50 m ruční (bez užití mechanizace) v objektech výšky přes 6 do 12 m</t>
  </si>
  <si>
    <t>168</t>
  </si>
  <si>
    <t>HZS2231</t>
  </si>
  <si>
    <t>Hodinové zúčtovací sazby profesí PSV provádění stavebních instalací elektrikář</t>
  </si>
  <si>
    <t>1836588278</t>
  </si>
  <si>
    <t>169</t>
  </si>
  <si>
    <t>141374790</t>
  </si>
  <si>
    <t>742</t>
  </si>
  <si>
    <t>Elektroinstalace - slaboproud</t>
  </si>
  <si>
    <t>170</t>
  </si>
  <si>
    <t>742121001</t>
  </si>
  <si>
    <t>Montáž kabelů sdělovacích pro vnitřní rozvody počtu žil do 15</t>
  </si>
  <si>
    <t>-1699474693</t>
  </si>
  <si>
    <t>171</t>
  </si>
  <si>
    <t>35671245</t>
  </si>
  <si>
    <t>kabel UTP pro vnitřní rozvod ethernetu a RS-485</t>
  </si>
  <si>
    <t>1392339052</t>
  </si>
  <si>
    <t>172</t>
  </si>
  <si>
    <t>998742122</t>
  </si>
  <si>
    <t>Přesun hmot tonážní pro slaboproud ruční v objektech v do 12 m</t>
  </si>
  <si>
    <t>-176681499</t>
  </si>
  <si>
    <t>Přesun hmot pro slaboproud stanovený z hmotnosti přesunovaného materiálu vodorovná dopravní vzdálenost do 50 m ruční (bez užití mechanizace) v objektech výšky přes 6 do 12 m</t>
  </si>
  <si>
    <t>766</t>
  </si>
  <si>
    <t>Konstrukce truhlářské</t>
  </si>
  <si>
    <t>173</t>
  </si>
  <si>
    <t>766660022</t>
  </si>
  <si>
    <t>Montáž dveřních křídel otvíravých jednokřídlových š přes 0,8 m požárních do ocelové zárubně</t>
  </si>
  <si>
    <t>-756083050</t>
  </si>
  <si>
    <t>Montáž dveřních křídel dřevěných nebo plastových otevíravých do ocelové zárubně protipožárních jednokřídlových, šířky přes 800 mm</t>
  </si>
  <si>
    <t>174</t>
  </si>
  <si>
    <t>61162039</t>
  </si>
  <si>
    <t>dveře jednokřídlé dřevotřískové protipožární EI (EW) 30 D3 povrch fóliový plné 900x1970-2100mm</t>
  </si>
  <si>
    <t>49101160</t>
  </si>
  <si>
    <t>175</t>
  </si>
  <si>
    <t>766660728</t>
  </si>
  <si>
    <t>Montáž dveřního interiérového kování - zámku</t>
  </si>
  <si>
    <t>90498428</t>
  </si>
  <si>
    <t>Montáž dveřních doplňků dveřního kování interiérového zámku</t>
  </si>
  <si>
    <t>176</t>
  </si>
  <si>
    <t>54924013</t>
  </si>
  <si>
    <t>zámek zadlabací vložkový pravolevý rozteč 72x60mm</t>
  </si>
  <si>
    <t>-495986698</t>
  </si>
  <si>
    <t>177</t>
  </si>
  <si>
    <t>54964120</t>
  </si>
  <si>
    <t>vložka cylindrická 35+45</t>
  </si>
  <si>
    <t>1908915134</t>
  </si>
  <si>
    <t>178</t>
  </si>
  <si>
    <t>766660729</t>
  </si>
  <si>
    <t>Montáž dveřního interiérového kování - štítku s klikou</t>
  </si>
  <si>
    <t>-827287631</t>
  </si>
  <si>
    <t>Montáž dveřních doplňků dveřního kování interiérového štítku s klikou</t>
  </si>
  <si>
    <t>179</t>
  </si>
  <si>
    <t>54914123</t>
  </si>
  <si>
    <t>kování rozetové klika/klika</t>
  </si>
  <si>
    <t>-1615283066</t>
  </si>
  <si>
    <t>180</t>
  </si>
  <si>
    <t>766691914</t>
  </si>
  <si>
    <t>Vyvěšení nebo zavěšení dřevěných křídel dveří pl do 2 m2</t>
  </si>
  <si>
    <t>2067036269</t>
  </si>
  <si>
    <t>Ostatní práce vyvěšení nebo zavěšení křídel dřevěných dveřních, plochy do 2 m2</t>
  </si>
  <si>
    <t>181</t>
  </si>
  <si>
    <t>998766102</t>
  </si>
  <si>
    <t>Přesun hmot tonážní pro kce truhlářské v objektech v přes 6 do 12 m</t>
  </si>
  <si>
    <t>-1831535718</t>
  </si>
  <si>
    <t>Přesun hmot pro konstrukce truhlářské stanovený z hmotnosti přesunovaného materiálu vodorovná dopravní vzdálenost do 50 m základní v objektech výšky přes 6 do 12 m</t>
  </si>
  <si>
    <t>767</t>
  </si>
  <si>
    <t>Konstrukce zámečnické</t>
  </si>
  <si>
    <t>182</t>
  </si>
  <si>
    <t>767132812</t>
  </si>
  <si>
    <t>Demontáž příček svařovaných do suti</t>
  </si>
  <si>
    <t>-1926925540</t>
  </si>
  <si>
    <t>Demontáž stěn a příček z plechů svařovaných do suti</t>
  </si>
  <si>
    <t>Poznámka k položce:_x000d_
- demontáž konstrukce u kotle</t>
  </si>
  <si>
    <t>(6,00*2,00)+(3,50*3,00)</t>
  </si>
  <si>
    <t>183</t>
  </si>
  <si>
    <t>767995112</t>
  </si>
  <si>
    <t>Montáž ostatních atypických zámečnických konstrukcí hmotnosti přes 5 do 10 kg</t>
  </si>
  <si>
    <t>kg</t>
  </si>
  <si>
    <t>1168648920</t>
  </si>
  <si>
    <t>Poznámka k položce:_x000d_
Montáž zámečnické konstrukce závěsy, konzoly do stropu a stěny, konstrukce, atd.</t>
  </si>
  <si>
    <t>184</t>
  </si>
  <si>
    <t>48440001</t>
  </si>
  <si>
    <t>zámečnické konstrukce závěsy, konzoly do stropu a stěny, konstrukce</t>
  </si>
  <si>
    <t>823494688</t>
  </si>
  <si>
    <t>185</t>
  </si>
  <si>
    <t>767995116</t>
  </si>
  <si>
    <t>Montáž atypických zámečnických konstrukcí hm přes 100 do 250 kg</t>
  </si>
  <si>
    <t>-525760706</t>
  </si>
  <si>
    <t>Montáž ostatních atypických zámečnických konstrukcí hmotnosti přes 100 do 250 kg</t>
  </si>
  <si>
    <t>186</t>
  </si>
  <si>
    <t>34571701</t>
  </si>
  <si>
    <t>ocelová konstrukce pro uchycení tepelných čerpadel</t>
  </si>
  <si>
    <t>-430477231</t>
  </si>
  <si>
    <t>187</t>
  </si>
  <si>
    <t>998767122</t>
  </si>
  <si>
    <t>Přesun hmot tonážní pro zámečnické konstrukce ruční v objektech v přes 6 do 12 m</t>
  </si>
  <si>
    <t>2144576603</t>
  </si>
  <si>
    <t>Přesun hmot pro zámečnické konstrukce stanovený z hmotnosti přesunovaného materiálu vodorovná dopravní vzdálenost do 50 m ruční (bez užití mechanizace) v objektech výšky přes 6 do 12 m</t>
  </si>
  <si>
    <t>771</t>
  </si>
  <si>
    <t>Podlahy z dlaždic</t>
  </si>
  <si>
    <t>188</t>
  </si>
  <si>
    <t>771111011</t>
  </si>
  <si>
    <t>Vysátí podkladu před pokládkou dlažby</t>
  </si>
  <si>
    <t>-596644883</t>
  </si>
  <si>
    <t>Příprava podkladu před provedením dlažby vysátí podlah</t>
  </si>
  <si>
    <t>189</t>
  </si>
  <si>
    <t>771121011</t>
  </si>
  <si>
    <t>Nátěr penetrační na podlahu</t>
  </si>
  <si>
    <t>949848134</t>
  </si>
  <si>
    <t>Příprava podkladu před provedením dlažby nátěr penetrační na podlahu</t>
  </si>
  <si>
    <t>190</t>
  </si>
  <si>
    <t>771151012</t>
  </si>
  <si>
    <t>Samonivelační stěrka podlah pevnosti 20 MPa tl přes 3 do 5 mm</t>
  </si>
  <si>
    <t>-206099284</t>
  </si>
  <si>
    <t>Příprava podkladu před provedením dlažby samonivelační stěrka min.pevnosti 20 MPa, tloušťky přes 3 do 5 mm</t>
  </si>
  <si>
    <t>191</t>
  </si>
  <si>
    <t>771474112</t>
  </si>
  <si>
    <t>Montáž soklů z dlaždic keramických rovných lepených cementovým flexibilním lepidlem v přes 65 do 90 mm</t>
  </si>
  <si>
    <t>1064835381</t>
  </si>
  <si>
    <t>Montáž soklů z dlaždic keramických lepených cementovým flexibilním lepidlem rovných, výšky přes 65 do 90 mm</t>
  </si>
  <si>
    <t>(2*1,70+2*3,35)-0,80</t>
  </si>
  <si>
    <t>192</t>
  </si>
  <si>
    <t>59761184</t>
  </si>
  <si>
    <t>sokl keramický mrazuvzdorný povrch hladký/matný tl do 10mm výšky přes 65 do 90mm</t>
  </si>
  <si>
    <t>62929452</t>
  </si>
  <si>
    <t>9,3*1,1 'Přepočtené koeficientem množství</t>
  </si>
  <si>
    <t>193</t>
  </si>
  <si>
    <t>771574415</t>
  </si>
  <si>
    <t>Montáž podlah keramických hladkých lepených cementovým flexibilním lepidlem přes 6 do 9 ks/m2</t>
  </si>
  <si>
    <t>235872216</t>
  </si>
  <si>
    <t>Montáž podlah z dlaždic keramických lepených cementovým flexibilním lepidlem hladkých, tloušťky do 10 mm přes 6 do 9 ks/m2</t>
  </si>
  <si>
    <t>194</t>
  </si>
  <si>
    <t>59761137</t>
  </si>
  <si>
    <t>dlažba keramická slinutá mrazuvzdorná povrch hladký/matný tl do 10mm přes 6 do 9ks/m2</t>
  </si>
  <si>
    <t>1789717898</t>
  </si>
  <si>
    <t>5,695*1,1 'Přepočtené koeficientem množství</t>
  </si>
  <si>
    <t>195</t>
  </si>
  <si>
    <t>771591112</t>
  </si>
  <si>
    <t>Izolace pod dlažbu nátěrem nebo stěrkou ve dvou vrstvách</t>
  </si>
  <si>
    <t>650463885</t>
  </si>
  <si>
    <t>Izolace podlahy pod dlažbu nátěrem nebo stěrkou ve dvou vrstvách</t>
  </si>
  <si>
    <t>196</t>
  </si>
  <si>
    <t>771591115</t>
  </si>
  <si>
    <t>Podlahy spárování silikonem</t>
  </si>
  <si>
    <t>785588059</t>
  </si>
  <si>
    <t>Podlahy - dokončovací práce spárování silikonem</t>
  </si>
  <si>
    <t>197</t>
  </si>
  <si>
    <t>998771102</t>
  </si>
  <si>
    <t>Přesun hmot tonážní pro podlahy z dlaždic v objektech v přes 6 do 12 m</t>
  </si>
  <si>
    <t>447217511</t>
  </si>
  <si>
    <t>Přesun hmot pro podlahy z dlaždic stanovený z hmotnosti přesunovaného materiálu vodorovná dopravní vzdálenost do 50 m základní v objektech výšky přes 6 do 12 m</t>
  </si>
  <si>
    <t>776</t>
  </si>
  <si>
    <t>Podlahy povlakové</t>
  </si>
  <si>
    <t>198</t>
  </si>
  <si>
    <t>776201811</t>
  </si>
  <si>
    <t>Demontáž lepených povlakových podlah bez podložky ručně</t>
  </si>
  <si>
    <t>1680140552</t>
  </si>
  <si>
    <t>Demontáž povlakových podlahovin lepených ručně bez podložky</t>
  </si>
  <si>
    <t>199</t>
  </si>
  <si>
    <t>998776102</t>
  </si>
  <si>
    <t>Přesun hmot tonážní pro podlahy povlakové v objektech v přes 6 do 12 m</t>
  </si>
  <si>
    <t>-948912468</t>
  </si>
  <si>
    <t>Přesun hmot pro podlahy povlakové stanovený z hmotnosti přesunovaného materiálu vodorovná dopravní vzdálenost do 50 m základní v objektech výšky přes 6 do 12 m</t>
  </si>
  <si>
    <t>783</t>
  </si>
  <si>
    <t>Dokončovací práce - nátěry</t>
  </si>
  <si>
    <t>200</t>
  </si>
  <si>
    <t>783314101</t>
  </si>
  <si>
    <t>Základní jednonásobný syntetický nátěr zámečnických konstrukcí</t>
  </si>
  <si>
    <t>1007067366</t>
  </si>
  <si>
    <t>Základní nátěr zámečnických konstrukcí jednonásobný syntetický</t>
  </si>
  <si>
    <t>201</t>
  </si>
  <si>
    <t>783317101</t>
  </si>
  <si>
    <t>Krycí jednonásobný syntetický standardní nátěr zámečnických konstrukcí</t>
  </si>
  <si>
    <t>967682013</t>
  </si>
  <si>
    <t>Krycí nátěr (email) zámečnických konstrukcí jednonásobný syntetický standardní</t>
  </si>
  <si>
    <t>202</t>
  </si>
  <si>
    <t>783826655</t>
  </si>
  <si>
    <t>Hydrofobizační transparentní silikonový nátěr lícového zdiva</t>
  </si>
  <si>
    <t>-1798703703</t>
  </si>
  <si>
    <t>Hydrofobizační nátěr omítek silikonový, transparentní, povrchů hladkých lícového zdiva</t>
  </si>
  <si>
    <t>Mezisoučet</t>
  </si>
  <si>
    <t>784</t>
  </si>
  <si>
    <t>Dokončovací práce - malby a tapety</t>
  </si>
  <si>
    <t>203</t>
  </si>
  <si>
    <t>784211121</t>
  </si>
  <si>
    <t>Dvojnásobné bílé malby ze směsí za mokra středně oděruvzdorných v místnostech v do 3,80 m</t>
  </si>
  <si>
    <t>1912706572</t>
  </si>
  <si>
    <t>Malby z malířských směsí oděruvzdorných za mokra dvojnásobné, bílé za mokra oděruvzdorné středně v místnostech výšky do 3,80 m</t>
  </si>
  <si>
    <t>(1,70*3,35)+2*(1,70*3,45)+2*(3,35*3,45)-(1,20*1.80)-(1,00*2,00)</t>
  </si>
  <si>
    <t>Práce a dodávky M</t>
  </si>
  <si>
    <t>46-M</t>
  </si>
  <si>
    <t>Zemní práce při extr.mont.pracích</t>
  </si>
  <si>
    <t>204</t>
  </si>
  <si>
    <t>460932111</t>
  </si>
  <si>
    <t>Osazení kotevních prvků hmoždinek včetně vyvrtání otvorů, pro upevnění elektroinstalací ve stěnách cihelných, vnějšího průměru do 8 mm</t>
  </si>
  <si>
    <t>1697483846</t>
  </si>
  <si>
    <t>205</t>
  </si>
  <si>
    <t>56281002</t>
  </si>
  <si>
    <t>hmoždinky univerzální 8x40</t>
  </si>
  <si>
    <t>100 kus</t>
  </si>
  <si>
    <t>1984222200</t>
  </si>
  <si>
    <t>55*0,01 "Přepočtené koeficientem množství</t>
  </si>
  <si>
    <t>206</t>
  </si>
  <si>
    <t>31142015</t>
  </si>
  <si>
    <t>vrut ocelový hlava půlkulová drážka křížová 4x40mm</t>
  </si>
  <si>
    <t>1329447832</t>
  </si>
  <si>
    <t>207</t>
  </si>
  <si>
    <t>460941215</t>
  </si>
  <si>
    <t>Vyplnění rýh vyplnění a omítnutí rýh ve stěnách hloubky do 3 cm a šířky přes 10 do 15 cm</t>
  </si>
  <si>
    <t>1157428186</t>
  </si>
  <si>
    <t>208</t>
  </si>
  <si>
    <t>460941233</t>
  </si>
  <si>
    <t>Vyplnění rýh vyplnění a omítnutí rýh ve stěnách hloubky přes 5 do 7 cm a šířky přes 10 do 15 cm</t>
  </si>
  <si>
    <t>362854148</t>
  </si>
  <si>
    <t>209</t>
  </si>
  <si>
    <t>460952115</t>
  </si>
  <si>
    <t>Vyplnění otvorů zazdívka otvorů ve zdivu cihlami pálenými plochy do 0,0225 m2 a tloušťky přes 60 do 75 cm</t>
  </si>
  <si>
    <t>-910625424</t>
  </si>
  <si>
    <t>210</t>
  </si>
  <si>
    <t>468081311</t>
  </si>
  <si>
    <t>Vybourání otvorů ve zdivu cihelném plochy do 0,0225 m2 a tloušťky do 15 cm</t>
  </si>
  <si>
    <t>-1790664023</t>
  </si>
  <si>
    <t>211</t>
  </si>
  <si>
    <t>468081313</t>
  </si>
  <si>
    <t>Vybourání otvorů ve zdivu cihelném plochy do 0,0225 m2 a tloušťky přes 30 do 45 cm</t>
  </si>
  <si>
    <t>562755925</t>
  </si>
  <si>
    <t>212</t>
  </si>
  <si>
    <t>468081314</t>
  </si>
  <si>
    <t>Vybourání otvorů ve zdivu cihelném plochy do 0,0225 m2 a tloušťky přes 45 do 60 cm</t>
  </si>
  <si>
    <t>-11323970</t>
  </si>
  <si>
    <t>213</t>
  </si>
  <si>
    <t>468081316</t>
  </si>
  <si>
    <t>Vybourání otvorů ve zdivu cihelném plochy do 0,0225 m2 a tloušťky přes 75 do 90 cm</t>
  </si>
  <si>
    <t>-2049170289</t>
  </si>
  <si>
    <t>214</t>
  </si>
  <si>
    <t>468091351</t>
  </si>
  <si>
    <t>Vysekání kapes nebo výklenků ve zdivu pro osazení kotevních prvků nebo elektroinstalačního zařízení cihelném, velikosti plochy přes 0,25 m2 jakékoli hloubky</t>
  </si>
  <si>
    <t>316327082</t>
  </si>
  <si>
    <t>0,5*0,6*0,25</t>
  </si>
  <si>
    <t>215</t>
  </si>
  <si>
    <t>468101432</t>
  </si>
  <si>
    <t>Vysekání rýh pro montáž trubek a kabelů v cihelných zdech hloubky přes 5 do 7 cm a šířky přes 7 do 10 cm</t>
  </si>
  <si>
    <t>1524924996</t>
  </si>
  <si>
    <t>216</t>
  </si>
  <si>
    <t>HZS2491</t>
  </si>
  <si>
    <t>Hodinové zúčtovací sazby profesí PSV zednické výpomoci a pomocné práce PSV dělník zednických výpomocí</t>
  </si>
  <si>
    <t>2022611909</t>
  </si>
  <si>
    <t>217</t>
  </si>
  <si>
    <t>-2066382824</t>
  </si>
  <si>
    <t>VRN</t>
  </si>
  <si>
    <t>Vedlejší rozpočtové náklady</t>
  </si>
  <si>
    <t>VRN1</t>
  </si>
  <si>
    <t>Průzkumné, geodetické a projektové práce</t>
  </si>
  <si>
    <t>218</t>
  </si>
  <si>
    <t>013254000</t>
  </si>
  <si>
    <t>Dokumentace skutečného provedení stavby</t>
  </si>
  <si>
    <t>1024</t>
  </si>
  <si>
    <t>20238551</t>
  </si>
  <si>
    <t>VRN3</t>
  </si>
  <si>
    <t>Zařízení staveniště</t>
  </si>
  <si>
    <t>219</t>
  </si>
  <si>
    <t>030001000</t>
  </si>
  <si>
    <t>-544248508</t>
  </si>
  <si>
    <t>VRN4</t>
  </si>
  <si>
    <t>Inženýrská činnost</t>
  </si>
  <si>
    <t>220</t>
  </si>
  <si>
    <t>044002000</t>
  </si>
  <si>
    <t>Revize</t>
  </si>
  <si>
    <t>490892845</t>
  </si>
  <si>
    <t>Poznámka k položce:_x000d_
- topná zkoška ústředního vytápšní_x000d_
- tlakové zkoušky otopných těles_x000d_
- revize elektroinstalace_x000d_
- prohlídka právnickou osobou_x000d_
- vydání průkazu způsobilosti</t>
  </si>
  <si>
    <t>221</t>
  </si>
  <si>
    <t>045303000</t>
  </si>
  <si>
    <t>Koordinační činnost</t>
  </si>
  <si>
    <t>-1147412404</t>
  </si>
  <si>
    <t>VRN7</t>
  </si>
  <si>
    <t>Provozní vlivy</t>
  </si>
  <si>
    <t>222</t>
  </si>
  <si>
    <t>070001000</t>
  </si>
  <si>
    <t>-1482599631</t>
  </si>
  <si>
    <t>Poznámka k položce:_x000d_
- provoz náhradního zdroje</t>
  </si>
  <si>
    <t>VRN9</t>
  </si>
  <si>
    <t>Ostatní náklady</t>
  </si>
  <si>
    <t>223</t>
  </si>
  <si>
    <t>090001000</t>
  </si>
  <si>
    <t>-1888500775</t>
  </si>
  <si>
    <t>Poznámka k položce:_x000d_
GZS a ostatní náklady související s objektem</t>
  </si>
  <si>
    <t>224</t>
  </si>
  <si>
    <t>092002000</t>
  </si>
  <si>
    <t>Ostatní náklady související s provozem</t>
  </si>
  <si>
    <t>1306834767</t>
  </si>
  <si>
    <t xml:space="preserve">Poznámka k položce:_x000d_
-  laboratorní rozbor kvality otopné a doplňovací vody – odpovídající požadavkům výrobce TČ 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</si>
</sst>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8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8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38" fillId="0" borderId="0" xfId="0" applyFont="1" applyAlignment="1" applyProtection="1">
      <alignment vertical="center" wrapText="1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28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L14" s="22"/>
      <c r="AM14" s="22"/>
      <c r="AN14" s="34" t="s">
        <v>28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30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30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33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34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35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36</v>
      </c>
      <c r="AL28" s="45"/>
      <c r="AM28" s="45"/>
      <c r="AN28" s="45"/>
      <c r="AO28" s="45"/>
      <c r="AP28" s="40"/>
      <c r="AQ28" s="40"/>
      <c r="AR28" s="44"/>
      <c r="BE28" s="31"/>
    </row>
    <row r="29" hidden="1" s="3" customFormat="1" ht="14.4" customHeight="1">
      <c r="A29" s="3"/>
      <c r="B29" s="46"/>
      <c r="C29" s="47"/>
      <c r="D29" s="32" t="s">
        <v>37</v>
      </c>
      <c r="E29" s="47"/>
      <c r="F29" s="32" t="s">
        <v>38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hidden="1" s="3" customFormat="1" ht="14.4" customHeight="1">
      <c r="A30" s="3"/>
      <c r="B30" s="46"/>
      <c r="C30" s="47"/>
      <c r="D30" s="47"/>
      <c r="E30" s="47"/>
      <c r="F30" s="32" t="s">
        <v>39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s="3" customFormat="1" ht="14.4" customHeight="1">
      <c r="A31" s="3"/>
      <c r="B31" s="46"/>
      <c r="C31" s="47"/>
      <c r="D31" s="52" t="s">
        <v>37</v>
      </c>
      <c r="E31" s="47"/>
      <c r="F31" s="32" t="s">
        <v>40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s="3" customFormat="1" ht="14.4" customHeight="1">
      <c r="A32" s="3"/>
      <c r="B32" s="46"/>
      <c r="C32" s="47"/>
      <c r="D32" s="47"/>
      <c r="E32" s="47"/>
      <c r="F32" s="32" t="s">
        <v>41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42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3"/>
      <c r="D35" s="54" t="s">
        <v>43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44</v>
      </c>
      <c r="U35" s="55"/>
      <c r="V35" s="55"/>
      <c r="W35" s="55"/>
      <c r="X35" s="57" t="s">
        <v>45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60"/>
      <c r="C49" s="61"/>
      <c r="D49" s="62" t="s">
        <v>46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47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5" t="s">
        <v>48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5" t="s">
        <v>49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5" t="s">
        <v>48</v>
      </c>
      <c r="AI60" s="42"/>
      <c r="AJ60" s="42"/>
      <c r="AK60" s="42"/>
      <c r="AL60" s="42"/>
      <c r="AM60" s="65" t="s">
        <v>49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2" t="s">
        <v>50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51</v>
      </c>
      <c r="AI64" s="66"/>
      <c r="AJ64" s="66"/>
      <c r="AK64" s="66"/>
      <c r="AL64" s="66"/>
      <c r="AM64" s="66"/>
      <c r="AN64" s="66"/>
      <c r="AO64" s="66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5" t="s">
        <v>48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5" t="s">
        <v>49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5" t="s">
        <v>48</v>
      </c>
      <c r="AI75" s="42"/>
      <c r="AJ75" s="42"/>
      <c r="AK75" s="42"/>
      <c r="AL75" s="42"/>
      <c r="AM75" s="65" t="s">
        <v>49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4"/>
      <c r="BE77" s="38"/>
    </row>
    <row r="81" s="2" customFormat="1" ht="6.96" customHeight="1">
      <c r="A81" s="38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4"/>
      <c r="BE81" s="38"/>
    </row>
    <row r="82" s="2" customFormat="1" ht="24.96" customHeight="1">
      <c r="A82" s="38"/>
      <c r="B82" s="39"/>
      <c r="C82" s="23" t="s">
        <v>52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1"/>
      <c r="C84" s="32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65424024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Ekologizace vytápění v žst. Staňkov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9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80" t="str">
        <f>IF(AN8= "","",AN8)</f>
        <v>27. 2. 2024</v>
      </c>
      <c r="AN87" s="80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2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29</v>
      </c>
      <c r="AJ89" s="40"/>
      <c r="AK89" s="40"/>
      <c r="AL89" s="40"/>
      <c r="AM89" s="81" t="str">
        <f>IF(E17="","",E17)</f>
        <v xml:space="preserve"> </v>
      </c>
      <c r="AN89" s="72"/>
      <c r="AO89" s="72"/>
      <c r="AP89" s="72"/>
      <c r="AQ89" s="40"/>
      <c r="AR89" s="44"/>
      <c r="AS89" s="82" t="s">
        <v>53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8"/>
    </row>
    <row r="90" s="2" customFormat="1" ht="15.15" customHeight="1">
      <c r="A90" s="38"/>
      <c r="B90" s="39"/>
      <c r="C90" s="32" t="s">
        <v>27</v>
      </c>
      <c r="D90" s="40"/>
      <c r="E90" s="40"/>
      <c r="F90" s="40"/>
      <c r="G90" s="40"/>
      <c r="H90" s="40"/>
      <c r="I90" s="40"/>
      <c r="J90" s="40"/>
      <c r="K90" s="40"/>
      <c r="L90" s="72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31</v>
      </c>
      <c r="AJ90" s="40"/>
      <c r="AK90" s="40"/>
      <c r="AL90" s="40"/>
      <c r="AM90" s="81" t="str">
        <f>IF(E20="","",E20)</f>
        <v xml:space="preserve"> </v>
      </c>
      <c r="AN90" s="72"/>
      <c r="AO90" s="72"/>
      <c r="AP90" s="72"/>
      <c r="AQ90" s="40"/>
      <c r="AR90" s="44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8"/>
    </row>
    <row r="92" s="2" customFormat="1" ht="29.28" customHeight="1">
      <c r="A92" s="38"/>
      <c r="B92" s="39"/>
      <c r="C92" s="94" t="s">
        <v>54</v>
      </c>
      <c r="D92" s="95"/>
      <c r="E92" s="95"/>
      <c r="F92" s="95"/>
      <c r="G92" s="95"/>
      <c r="H92" s="96"/>
      <c r="I92" s="97" t="s">
        <v>55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56</v>
      </c>
      <c r="AH92" s="95"/>
      <c r="AI92" s="95"/>
      <c r="AJ92" s="95"/>
      <c r="AK92" s="95"/>
      <c r="AL92" s="95"/>
      <c r="AM92" s="95"/>
      <c r="AN92" s="97" t="s">
        <v>57</v>
      </c>
      <c r="AO92" s="95"/>
      <c r="AP92" s="99"/>
      <c r="AQ92" s="100" t="s">
        <v>58</v>
      </c>
      <c r="AR92" s="44"/>
      <c r="AS92" s="101" t="s">
        <v>59</v>
      </c>
      <c r="AT92" s="102" t="s">
        <v>60</v>
      </c>
      <c r="AU92" s="102" t="s">
        <v>61</v>
      </c>
      <c r="AV92" s="102" t="s">
        <v>62</v>
      </c>
      <c r="AW92" s="102" t="s">
        <v>63</v>
      </c>
      <c r="AX92" s="102" t="s">
        <v>64</v>
      </c>
      <c r="AY92" s="102" t="s">
        <v>65</v>
      </c>
      <c r="AZ92" s="102" t="s">
        <v>66</v>
      </c>
      <c r="BA92" s="102" t="s">
        <v>67</v>
      </c>
      <c r="BB92" s="102" t="s">
        <v>68</v>
      </c>
      <c r="BC92" s="102" t="s">
        <v>69</v>
      </c>
      <c r="BD92" s="103" t="s">
        <v>70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8"/>
    </row>
    <row r="94" s="6" customFormat="1" ht="32.4" customHeight="1">
      <c r="A94" s="6"/>
      <c r="B94" s="107"/>
      <c r="C94" s="108" t="s">
        <v>71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ROUND(AG95,2)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ROUND(AS95,2)</f>
        <v>0</v>
      </c>
      <c r="AT94" s="115">
        <f>ROUND(SUM(AV94:AW94),2)</f>
        <v>0</v>
      </c>
      <c r="AU94" s="116">
        <f>ROUND(AU95,5)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ROUND(AZ95,2)</f>
        <v>0</v>
      </c>
      <c r="BA94" s="115">
        <f>ROUND(BA95,2)</f>
        <v>0</v>
      </c>
      <c r="BB94" s="115">
        <f>ROUND(BB95,2)</f>
        <v>0</v>
      </c>
      <c r="BC94" s="115">
        <f>ROUND(BC95,2)</f>
        <v>0</v>
      </c>
      <c r="BD94" s="117">
        <f>ROUND(BD95,2)</f>
        <v>0</v>
      </c>
      <c r="BE94" s="6"/>
      <c r="BS94" s="118" t="s">
        <v>72</v>
      </c>
      <c r="BT94" s="118" t="s">
        <v>73</v>
      </c>
      <c r="BU94" s="119" t="s">
        <v>74</v>
      </c>
      <c r="BV94" s="118" t="s">
        <v>75</v>
      </c>
      <c r="BW94" s="118" t="s">
        <v>5</v>
      </c>
      <c r="BX94" s="118" t="s">
        <v>76</v>
      </c>
      <c r="CL94" s="118" t="s">
        <v>1</v>
      </c>
    </row>
    <row r="95" s="7" customFormat="1" ht="24.75" customHeight="1">
      <c r="A95" s="120" t="s">
        <v>77</v>
      </c>
      <c r="B95" s="121"/>
      <c r="C95" s="122"/>
      <c r="D95" s="123" t="s">
        <v>14</v>
      </c>
      <c r="E95" s="123"/>
      <c r="F95" s="123"/>
      <c r="G95" s="123"/>
      <c r="H95" s="123"/>
      <c r="I95" s="124"/>
      <c r="J95" s="123" t="s">
        <v>78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'65424024 - Ekologizace vy...'!J30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79</v>
      </c>
      <c r="AR95" s="127"/>
      <c r="AS95" s="128">
        <v>0</v>
      </c>
      <c r="AT95" s="129">
        <f>ROUND(SUM(AV95:AW95),2)</f>
        <v>0</v>
      </c>
      <c r="AU95" s="130">
        <f>'65424024 - Ekologizace vy...'!P148</f>
        <v>0</v>
      </c>
      <c r="AV95" s="129">
        <f>'65424024 - Ekologizace vy...'!J33</f>
        <v>0</v>
      </c>
      <c r="AW95" s="129">
        <f>'65424024 - Ekologizace vy...'!J34</f>
        <v>0</v>
      </c>
      <c r="AX95" s="129">
        <f>'65424024 - Ekologizace vy...'!J35</f>
        <v>0</v>
      </c>
      <c r="AY95" s="129">
        <f>'65424024 - Ekologizace vy...'!J36</f>
        <v>0</v>
      </c>
      <c r="AZ95" s="129">
        <f>'65424024 - Ekologizace vy...'!F33</f>
        <v>0</v>
      </c>
      <c r="BA95" s="129">
        <f>'65424024 - Ekologizace vy...'!F34</f>
        <v>0</v>
      </c>
      <c r="BB95" s="129">
        <f>'65424024 - Ekologizace vy...'!F35</f>
        <v>0</v>
      </c>
      <c r="BC95" s="129">
        <f>'65424024 - Ekologizace vy...'!F36</f>
        <v>0</v>
      </c>
      <c r="BD95" s="131">
        <f>'65424024 - Ekologizace vy...'!F37</f>
        <v>0</v>
      </c>
      <c r="BE95" s="7"/>
      <c r="BT95" s="132" t="s">
        <v>80</v>
      </c>
      <c r="BV95" s="132" t="s">
        <v>75</v>
      </c>
      <c r="BW95" s="132" t="s">
        <v>81</v>
      </c>
      <c r="BX95" s="132" t="s">
        <v>5</v>
      </c>
      <c r="CL95" s="132" t="s">
        <v>1</v>
      </c>
      <c r="CM95" s="132" t="s">
        <v>82</v>
      </c>
    </row>
    <row r="96" s="2" customFormat="1" ht="30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4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7"/>
      <c r="C97" s="68"/>
      <c r="D97" s="68"/>
      <c r="E97" s="68"/>
      <c r="F97" s="68"/>
      <c r="G97" s="68"/>
      <c r="H97" s="68"/>
      <c r="I97" s="68"/>
      <c r="J97" s="68"/>
      <c r="K97" s="68"/>
      <c r="L97" s="68"/>
      <c r="M97" s="68"/>
      <c r="N97" s="68"/>
      <c r="O97" s="68"/>
      <c r="P97" s="68"/>
      <c r="Q97" s="68"/>
      <c r="R97" s="68"/>
      <c r="S97" s="68"/>
      <c r="T97" s="68"/>
      <c r="U97" s="68"/>
      <c r="V97" s="68"/>
      <c r="W97" s="68"/>
      <c r="X97" s="68"/>
      <c r="Y97" s="68"/>
      <c r="Z97" s="68"/>
      <c r="AA97" s="68"/>
      <c r="AB97" s="68"/>
      <c r="AC97" s="68"/>
      <c r="AD97" s="68"/>
      <c r="AE97" s="68"/>
      <c r="AF97" s="68"/>
      <c r="AG97" s="68"/>
      <c r="AH97" s="68"/>
      <c r="AI97" s="68"/>
      <c r="AJ97" s="68"/>
      <c r="AK97" s="68"/>
      <c r="AL97" s="68"/>
      <c r="AM97" s="68"/>
      <c r="AN97" s="68"/>
      <c r="AO97" s="68"/>
      <c r="AP97" s="68"/>
      <c r="AQ97" s="68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sheetProtection sheet="1" formatColumns="0" formatRows="0" objects="1" scenarios="1" spinCount="100000" saltValue="dvZOEmpFdQHqJ5/NNbn+ngqdzzkkeLE7pI6HaeQktUF+4y6eKwR0XEvb1x9RYJscl3hnklLPcVelvagS0piYYA==" hashValue="sDyOd5Jmt/Lxths9nnUVUWZBiqqfZTdTNNSqqDjT6pxmXM42IkNYHdQ2dciz7i0BQ0c38g5blfDwV3mBaR1L4Q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65424024 - Ekologizace vy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81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20"/>
      <c r="AT3" s="17" t="s">
        <v>82</v>
      </c>
    </row>
    <row r="4" s="1" customFormat="1" ht="24.96" customHeight="1">
      <c r="B4" s="20"/>
      <c r="D4" s="135" t="s">
        <v>83</v>
      </c>
      <c r="L4" s="20"/>
      <c r="M4" s="136" t="s">
        <v>10</v>
      </c>
      <c r="AT4" s="17" t="s">
        <v>30</v>
      </c>
    </row>
    <row r="5" s="1" customFormat="1" ht="6.96" customHeight="1">
      <c r="B5" s="20"/>
      <c r="L5" s="20"/>
    </row>
    <row r="6" s="1" customFormat="1" ht="12" customHeight="1">
      <c r="B6" s="20"/>
      <c r="D6" s="137" t="s">
        <v>16</v>
      </c>
      <c r="L6" s="20"/>
    </row>
    <row r="7" s="1" customFormat="1" ht="16.5" customHeight="1">
      <c r="B7" s="20"/>
      <c r="E7" s="138" t="str">
        <f>'Rekapitulace stavby'!K6</f>
        <v>Ekologizace vytápění v žst. Staňkov</v>
      </c>
      <c r="F7" s="137"/>
      <c r="G7" s="137"/>
      <c r="H7" s="137"/>
      <c r="L7" s="20"/>
    </row>
    <row r="8" s="2" customFormat="1" ht="12" customHeight="1">
      <c r="A8" s="38"/>
      <c r="B8" s="44"/>
      <c r="C8" s="38"/>
      <c r="D8" s="137" t="s">
        <v>84</v>
      </c>
      <c r="E8" s="38"/>
      <c r="F8" s="38"/>
      <c r="G8" s="38"/>
      <c r="H8" s="38"/>
      <c r="I8" s="38"/>
      <c r="J8" s="38"/>
      <c r="K8" s="38"/>
      <c r="L8" s="6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9" t="s">
        <v>85</v>
      </c>
      <c r="F9" s="38"/>
      <c r="G9" s="38"/>
      <c r="H9" s="38"/>
      <c r="I9" s="38"/>
      <c r="J9" s="38"/>
      <c r="K9" s="38"/>
      <c r="L9" s="6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7" t="s">
        <v>18</v>
      </c>
      <c r="E11" s="38"/>
      <c r="F11" s="140" t="s">
        <v>1</v>
      </c>
      <c r="G11" s="38"/>
      <c r="H11" s="38"/>
      <c r="I11" s="137" t="s">
        <v>19</v>
      </c>
      <c r="J11" s="140" t="s">
        <v>1</v>
      </c>
      <c r="K11" s="38"/>
      <c r="L11" s="6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7" t="s">
        <v>20</v>
      </c>
      <c r="E12" s="38"/>
      <c r="F12" s="140" t="s">
        <v>86</v>
      </c>
      <c r="G12" s="38"/>
      <c r="H12" s="38"/>
      <c r="I12" s="137" t="s">
        <v>22</v>
      </c>
      <c r="J12" s="141" t="str">
        <f>'Rekapitulace stavby'!AN8</f>
        <v>27. 2. 2024</v>
      </c>
      <c r="K12" s="38"/>
      <c r="L12" s="6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7" t="s">
        <v>24</v>
      </c>
      <c r="E14" s="38"/>
      <c r="F14" s="38"/>
      <c r="G14" s="38"/>
      <c r="H14" s="38"/>
      <c r="I14" s="137" t="s">
        <v>25</v>
      </c>
      <c r="J14" s="140" t="s">
        <v>1</v>
      </c>
      <c r="K14" s="38"/>
      <c r="L14" s="6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0" t="s">
        <v>87</v>
      </c>
      <c r="F15" s="38"/>
      <c r="G15" s="38"/>
      <c r="H15" s="38"/>
      <c r="I15" s="137" t="s">
        <v>26</v>
      </c>
      <c r="J15" s="140" t="s">
        <v>1</v>
      </c>
      <c r="K15" s="38"/>
      <c r="L15" s="6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7" t="s">
        <v>27</v>
      </c>
      <c r="E17" s="38"/>
      <c r="F17" s="38"/>
      <c r="G17" s="38"/>
      <c r="H17" s="38"/>
      <c r="I17" s="137" t="s">
        <v>25</v>
      </c>
      <c r="J17" s="33" t="str">
        <f>'Rekapitulace stavby'!AN13</f>
        <v>Vyplň údaj</v>
      </c>
      <c r="K17" s="38"/>
      <c r="L17" s="6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0"/>
      <c r="G18" s="140"/>
      <c r="H18" s="140"/>
      <c r="I18" s="137" t="s">
        <v>26</v>
      </c>
      <c r="J18" s="33" t="str">
        <f>'Rekapitulace stavby'!AN14</f>
        <v>Vyplň údaj</v>
      </c>
      <c r="K18" s="38"/>
      <c r="L18" s="6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7" t="s">
        <v>29</v>
      </c>
      <c r="E20" s="38"/>
      <c r="F20" s="38"/>
      <c r="G20" s="38"/>
      <c r="H20" s="38"/>
      <c r="I20" s="137" t="s">
        <v>25</v>
      </c>
      <c r="J20" s="140" t="s">
        <v>1</v>
      </c>
      <c r="K20" s="38"/>
      <c r="L20" s="6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0" t="s">
        <v>21</v>
      </c>
      <c r="F21" s="38"/>
      <c r="G21" s="38"/>
      <c r="H21" s="38"/>
      <c r="I21" s="137" t="s">
        <v>26</v>
      </c>
      <c r="J21" s="140" t="s">
        <v>1</v>
      </c>
      <c r="K21" s="38"/>
      <c r="L21" s="6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7" t="s">
        <v>31</v>
      </c>
      <c r="E23" s="38"/>
      <c r="F23" s="38"/>
      <c r="G23" s="38"/>
      <c r="H23" s="38"/>
      <c r="I23" s="137" t="s">
        <v>25</v>
      </c>
      <c r="J23" s="140" t="s">
        <v>1</v>
      </c>
      <c r="K23" s="38"/>
      <c r="L23" s="6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0" t="s">
        <v>21</v>
      </c>
      <c r="F24" s="38"/>
      <c r="G24" s="38"/>
      <c r="H24" s="38"/>
      <c r="I24" s="137" t="s">
        <v>26</v>
      </c>
      <c r="J24" s="140" t="s">
        <v>1</v>
      </c>
      <c r="K24" s="38"/>
      <c r="L24" s="6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7" t="s">
        <v>32</v>
      </c>
      <c r="E26" s="38"/>
      <c r="F26" s="38"/>
      <c r="G26" s="38"/>
      <c r="H26" s="38"/>
      <c r="I26" s="38"/>
      <c r="J26" s="38"/>
      <c r="K26" s="38"/>
      <c r="L26" s="6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6"/>
      <c r="E29" s="146"/>
      <c r="F29" s="146"/>
      <c r="G29" s="146"/>
      <c r="H29" s="146"/>
      <c r="I29" s="146"/>
      <c r="J29" s="146"/>
      <c r="K29" s="146"/>
      <c r="L29" s="6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7" t="s">
        <v>33</v>
      </c>
      <c r="E30" s="38"/>
      <c r="F30" s="38"/>
      <c r="G30" s="38"/>
      <c r="H30" s="38"/>
      <c r="I30" s="38"/>
      <c r="J30" s="148">
        <f>ROUND(J148, 2)</f>
        <v>0</v>
      </c>
      <c r="K30" s="38"/>
      <c r="L30" s="6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6"/>
      <c r="E31" s="146"/>
      <c r="F31" s="146"/>
      <c r="G31" s="146"/>
      <c r="H31" s="146"/>
      <c r="I31" s="146"/>
      <c r="J31" s="146"/>
      <c r="K31" s="146"/>
      <c r="L31" s="6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9" t="s">
        <v>35</v>
      </c>
      <c r="G32" s="38"/>
      <c r="H32" s="38"/>
      <c r="I32" s="149" t="s">
        <v>34</v>
      </c>
      <c r="J32" s="149" t="s">
        <v>36</v>
      </c>
      <c r="K32" s="38"/>
      <c r="L32" s="6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50" t="s">
        <v>37</v>
      </c>
      <c r="E33" s="137" t="s">
        <v>38</v>
      </c>
      <c r="F33" s="151">
        <f>ROUND((SUM(BE148:BE712)),  2)</f>
        <v>0</v>
      </c>
      <c r="G33" s="38"/>
      <c r="H33" s="38"/>
      <c r="I33" s="152">
        <v>0.20999999999999999</v>
      </c>
      <c r="J33" s="151">
        <f>ROUND(((SUM(BE148:BE712))*I33),  2)</f>
        <v>0</v>
      </c>
      <c r="K33" s="38"/>
      <c r="L33" s="6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7" t="s">
        <v>39</v>
      </c>
      <c r="F34" s="151">
        <f>ROUND((SUM(BF148:BF712)),  2)</f>
        <v>0</v>
      </c>
      <c r="G34" s="38"/>
      <c r="H34" s="38"/>
      <c r="I34" s="152">
        <v>0.12</v>
      </c>
      <c r="J34" s="151">
        <f>ROUND(((SUM(BF148:BF712))*I34),  2)</f>
        <v>0</v>
      </c>
      <c r="K34" s="38"/>
      <c r="L34" s="6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37" t="s">
        <v>37</v>
      </c>
      <c r="E35" s="137" t="s">
        <v>40</v>
      </c>
      <c r="F35" s="151">
        <f>ROUND((SUM(BG148:BG712)),  2)</f>
        <v>0</v>
      </c>
      <c r="G35" s="38"/>
      <c r="H35" s="38"/>
      <c r="I35" s="152">
        <v>0.20999999999999999</v>
      </c>
      <c r="J35" s="151">
        <f>0</f>
        <v>0</v>
      </c>
      <c r="K35" s="38"/>
      <c r="L35" s="6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37" t="s">
        <v>41</v>
      </c>
      <c r="F36" s="151">
        <f>ROUND((SUM(BH148:BH712)),  2)</f>
        <v>0</v>
      </c>
      <c r="G36" s="38"/>
      <c r="H36" s="38"/>
      <c r="I36" s="152">
        <v>0.12</v>
      </c>
      <c r="J36" s="151">
        <f>0</f>
        <v>0</v>
      </c>
      <c r="K36" s="38"/>
      <c r="L36" s="6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7" t="s">
        <v>42</v>
      </c>
      <c r="F37" s="151">
        <f>ROUND((SUM(BI148:BI712)),  2)</f>
        <v>0</v>
      </c>
      <c r="G37" s="38"/>
      <c r="H37" s="38"/>
      <c r="I37" s="152">
        <v>0</v>
      </c>
      <c r="J37" s="151">
        <f>0</f>
        <v>0</v>
      </c>
      <c r="K37" s="38"/>
      <c r="L37" s="6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3"/>
      <c r="D39" s="154" t="s">
        <v>43</v>
      </c>
      <c r="E39" s="155"/>
      <c r="F39" s="155"/>
      <c r="G39" s="156" t="s">
        <v>44</v>
      </c>
      <c r="H39" s="157" t="s">
        <v>45</v>
      </c>
      <c r="I39" s="155"/>
      <c r="J39" s="158">
        <f>SUM(J30:J37)</f>
        <v>0</v>
      </c>
      <c r="K39" s="159"/>
      <c r="L39" s="6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4"/>
      <c r="D50" s="160" t="s">
        <v>46</v>
      </c>
      <c r="E50" s="161"/>
      <c r="F50" s="161"/>
      <c r="G50" s="160" t="s">
        <v>47</v>
      </c>
      <c r="H50" s="161"/>
      <c r="I50" s="161"/>
      <c r="J50" s="161"/>
      <c r="K50" s="161"/>
      <c r="L50" s="64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2" t="s">
        <v>48</v>
      </c>
      <c r="E61" s="163"/>
      <c r="F61" s="164" t="s">
        <v>49</v>
      </c>
      <c r="G61" s="162" t="s">
        <v>48</v>
      </c>
      <c r="H61" s="163"/>
      <c r="I61" s="163"/>
      <c r="J61" s="165" t="s">
        <v>49</v>
      </c>
      <c r="K61" s="163"/>
      <c r="L61" s="6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0" t="s">
        <v>50</v>
      </c>
      <c r="E65" s="166"/>
      <c r="F65" s="166"/>
      <c r="G65" s="160" t="s">
        <v>51</v>
      </c>
      <c r="H65" s="166"/>
      <c r="I65" s="166"/>
      <c r="J65" s="166"/>
      <c r="K65" s="166"/>
      <c r="L65" s="6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2" t="s">
        <v>48</v>
      </c>
      <c r="E76" s="163"/>
      <c r="F76" s="164" t="s">
        <v>49</v>
      </c>
      <c r="G76" s="162" t="s">
        <v>48</v>
      </c>
      <c r="H76" s="163"/>
      <c r="I76" s="163"/>
      <c r="J76" s="165" t="s">
        <v>49</v>
      </c>
      <c r="K76" s="163"/>
      <c r="L76" s="6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88</v>
      </c>
      <c r="D82" s="40"/>
      <c r="E82" s="40"/>
      <c r="F82" s="40"/>
      <c r="G82" s="40"/>
      <c r="H82" s="40"/>
      <c r="I82" s="40"/>
      <c r="J82" s="40"/>
      <c r="K82" s="40"/>
      <c r="L82" s="6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1" t="str">
        <f>E7</f>
        <v>Ekologizace vytápění v žst. Staňkov</v>
      </c>
      <c r="F85" s="32"/>
      <c r="G85" s="32"/>
      <c r="H85" s="32"/>
      <c r="I85" s="40"/>
      <c r="J85" s="40"/>
      <c r="K85" s="40"/>
      <c r="L85" s="6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84</v>
      </c>
      <c r="D86" s="40"/>
      <c r="E86" s="40"/>
      <c r="F86" s="40"/>
      <c r="G86" s="40"/>
      <c r="H86" s="40"/>
      <c r="I86" s="40"/>
      <c r="J86" s="40"/>
      <c r="K86" s="40"/>
      <c r="L86" s="6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7" t="str">
        <f>E9</f>
        <v xml:space="preserve">65424024 - Ekologizace vytápění v žst. Staňkov </v>
      </c>
      <c r="F87" s="40"/>
      <c r="G87" s="40"/>
      <c r="H87" s="40"/>
      <c r="I87" s="40"/>
      <c r="J87" s="40"/>
      <c r="K87" s="40"/>
      <c r="L87" s="6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VB Staňkov</v>
      </c>
      <c r="G89" s="40"/>
      <c r="H89" s="40"/>
      <c r="I89" s="32" t="s">
        <v>22</v>
      </c>
      <c r="J89" s="80" t="str">
        <f>IF(J12="","",J12)</f>
        <v>27. 2. 2024</v>
      </c>
      <c r="K89" s="40"/>
      <c r="L89" s="6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4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Správa železnic, státní organizace</v>
      </c>
      <c r="G91" s="40"/>
      <c r="H91" s="40"/>
      <c r="I91" s="32" t="s">
        <v>29</v>
      </c>
      <c r="J91" s="36" t="str">
        <f>E21</f>
        <v xml:space="preserve"> </v>
      </c>
      <c r="K91" s="40"/>
      <c r="L91" s="64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4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4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2" t="s">
        <v>89</v>
      </c>
      <c r="D94" s="173"/>
      <c r="E94" s="173"/>
      <c r="F94" s="173"/>
      <c r="G94" s="173"/>
      <c r="H94" s="173"/>
      <c r="I94" s="173"/>
      <c r="J94" s="174" t="s">
        <v>90</v>
      </c>
      <c r="K94" s="173"/>
      <c r="L94" s="64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4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5" t="s">
        <v>91</v>
      </c>
      <c r="D96" s="40"/>
      <c r="E96" s="40"/>
      <c r="F96" s="40"/>
      <c r="G96" s="40"/>
      <c r="H96" s="40"/>
      <c r="I96" s="40"/>
      <c r="J96" s="111">
        <f>J148</f>
        <v>0</v>
      </c>
      <c r="K96" s="40"/>
      <c r="L96" s="64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92</v>
      </c>
    </row>
    <row r="97" s="9" customFormat="1" ht="24.96" customHeight="1">
      <c r="A97" s="9"/>
      <c r="B97" s="176"/>
      <c r="C97" s="177"/>
      <c r="D97" s="178" t="s">
        <v>93</v>
      </c>
      <c r="E97" s="179"/>
      <c r="F97" s="179"/>
      <c r="G97" s="179"/>
      <c r="H97" s="179"/>
      <c r="I97" s="179"/>
      <c r="J97" s="180">
        <f>J149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94</v>
      </c>
      <c r="E98" s="185"/>
      <c r="F98" s="185"/>
      <c r="G98" s="185"/>
      <c r="H98" s="185"/>
      <c r="I98" s="185"/>
      <c r="J98" s="186">
        <f>J150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83"/>
      <c r="D99" s="184" t="s">
        <v>95</v>
      </c>
      <c r="E99" s="185"/>
      <c r="F99" s="185"/>
      <c r="G99" s="185"/>
      <c r="H99" s="185"/>
      <c r="I99" s="185"/>
      <c r="J99" s="186">
        <f>J157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2"/>
      <c r="C100" s="183"/>
      <c r="D100" s="184" t="s">
        <v>96</v>
      </c>
      <c r="E100" s="185"/>
      <c r="F100" s="185"/>
      <c r="G100" s="185"/>
      <c r="H100" s="185"/>
      <c r="I100" s="185"/>
      <c r="J100" s="186">
        <f>J164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2"/>
      <c r="C101" s="183"/>
      <c r="D101" s="184" t="s">
        <v>97</v>
      </c>
      <c r="E101" s="185"/>
      <c r="F101" s="185"/>
      <c r="G101" s="185"/>
      <c r="H101" s="185"/>
      <c r="I101" s="185"/>
      <c r="J101" s="186">
        <f>J170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2"/>
      <c r="C102" s="183"/>
      <c r="D102" s="184" t="s">
        <v>98</v>
      </c>
      <c r="E102" s="185"/>
      <c r="F102" s="185"/>
      <c r="G102" s="185"/>
      <c r="H102" s="185"/>
      <c r="I102" s="185"/>
      <c r="J102" s="186">
        <f>J206</f>
        <v>0</v>
      </c>
      <c r="K102" s="183"/>
      <c r="L102" s="18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2"/>
      <c r="C103" s="183"/>
      <c r="D103" s="184" t="s">
        <v>99</v>
      </c>
      <c r="E103" s="185"/>
      <c r="F103" s="185"/>
      <c r="G103" s="185"/>
      <c r="H103" s="185"/>
      <c r="I103" s="185"/>
      <c r="J103" s="186">
        <f>J207</f>
        <v>0</v>
      </c>
      <c r="K103" s="183"/>
      <c r="L103" s="18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2"/>
      <c r="C104" s="183"/>
      <c r="D104" s="184" t="s">
        <v>100</v>
      </c>
      <c r="E104" s="185"/>
      <c r="F104" s="185"/>
      <c r="G104" s="185"/>
      <c r="H104" s="185"/>
      <c r="I104" s="185"/>
      <c r="J104" s="186">
        <f>J222</f>
        <v>0</v>
      </c>
      <c r="K104" s="183"/>
      <c r="L104" s="18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2"/>
      <c r="C105" s="183"/>
      <c r="D105" s="184" t="s">
        <v>101</v>
      </c>
      <c r="E105" s="185"/>
      <c r="F105" s="185"/>
      <c r="G105" s="185"/>
      <c r="H105" s="185"/>
      <c r="I105" s="185"/>
      <c r="J105" s="186">
        <f>J234</f>
        <v>0</v>
      </c>
      <c r="K105" s="183"/>
      <c r="L105" s="18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76"/>
      <c r="C106" s="177"/>
      <c r="D106" s="178" t="s">
        <v>102</v>
      </c>
      <c r="E106" s="179"/>
      <c r="F106" s="179"/>
      <c r="G106" s="179"/>
      <c r="H106" s="179"/>
      <c r="I106" s="179"/>
      <c r="J106" s="180">
        <f>J237</f>
        <v>0</v>
      </c>
      <c r="K106" s="177"/>
      <c r="L106" s="181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82"/>
      <c r="C107" s="183"/>
      <c r="D107" s="184" t="s">
        <v>103</v>
      </c>
      <c r="E107" s="185"/>
      <c r="F107" s="185"/>
      <c r="G107" s="185"/>
      <c r="H107" s="185"/>
      <c r="I107" s="185"/>
      <c r="J107" s="186">
        <f>J238</f>
        <v>0</v>
      </c>
      <c r="K107" s="183"/>
      <c r="L107" s="18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2"/>
      <c r="C108" s="183"/>
      <c r="D108" s="184" t="s">
        <v>104</v>
      </c>
      <c r="E108" s="185"/>
      <c r="F108" s="185"/>
      <c r="G108" s="185"/>
      <c r="H108" s="185"/>
      <c r="I108" s="185"/>
      <c r="J108" s="186">
        <f>J248</f>
        <v>0</v>
      </c>
      <c r="K108" s="183"/>
      <c r="L108" s="18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2"/>
      <c r="C109" s="183"/>
      <c r="D109" s="184" t="s">
        <v>105</v>
      </c>
      <c r="E109" s="185"/>
      <c r="F109" s="185"/>
      <c r="G109" s="185"/>
      <c r="H109" s="185"/>
      <c r="I109" s="185"/>
      <c r="J109" s="186">
        <f>J266</f>
        <v>0</v>
      </c>
      <c r="K109" s="183"/>
      <c r="L109" s="18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2"/>
      <c r="C110" s="183"/>
      <c r="D110" s="184" t="s">
        <v>106</v>
      </c>
      <c r="E110" s="185"/>
      <c r="F110" s="185"/>
      <c r="G110" s="185"/>
      <c r="H110" s="185"/>
      <c r="I110" s="185"/>
      <c r="J110" s="186">
        <f>J326</f>
        <v>0</v>
      </c>
      <c r="K110" s="183"/>
      <c r="L110" s="187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2"/>
      <c r="C111" s="183"/>
      <c r="D111" s="184" t="s">
        <v>107</v>
      </c>
      <c r="E111" s="185"/>
      <c r="F111" s="185"/>
      <c r="G111" s="185"/>
      <c r="H111" s="185"/>
      <c r="I111" s="185"/>
      <c r="J111" s="186">
        <f>J383</f>
        <v>0</v>
      </c>
      <c r="K111" s="183"/>
      <c r="L111" s="187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2"/>
      <c r="C112" s="183"/>
      <c r="D112" s="184" t="s">
        <v>108</v>
      </c>
      <c r="E112" s="185"/>
      <c r="F112" s="185"/>
      <c r="G112" s="185"/>
      <c r="H112" s="185"/>
      <c r="I112" s="185"/>
      <c r="J112" s="186">
        <f>J430</f>
        <v>0</v>
      </c>
      <c r="K112" s="183"/>
      <c r="L112" s="187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2"/>
      <c r="C113" s="183"/>
      <c r="D113" s="184" t="s">
        <v>109</v>
      </c>
      <c r="E113" s="185"/>
      <c r="F113" s="185"/>
      <c r="G113" s="185"/>
      <c r="H113" s="185"/>
      <c r="I113" s="185"/>
      <c r="J113" s="186">
        <f>J482</f>
        <v>0</v>
      </c>
      <c r="K113" s="183"/>
      <c r="L113" s="187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2"/>
      <c r="C114" s="183"/>
      <c r="D114" s="184" t="s">
        <v>110</v>
      </c>
      <c r="E114" s="185"/>
      <c r="F114" s="185"/>
      <c r="G114" s="185"/>
      <c r="H114" s="185"/>
      <c r="I114" s="185"/>
      <c r="J114" s="186">
        <f>J561</f>
        <v>0</v>
      </c>
      <c r="K114" s="183"/>
      <c r="L114" s="187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2"/>
      <c r="C115" s="183"/>
      <c r="D115" s="184" t="s">
        <v>111</v>
      </c>
      <c r="E115" s="185"/>
      <c r="F115" s="185"/>
      <c r="G115" s="185"/>
      <c r="H115" s="185"/>
      <c r="I115" s="185"/>
      <c r="J115" s="186">
        <f>J569</f>
        <v>0</v>
      </c>
      <c r="K115" s="183"/>
      <c r="L115" s="187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82"/>
      <c r="C116" s="183"/>
      <c r="D116" s="184" t="s">
        <v>112</v>
      </c>
      <c r="E116" s="185"/>
      <c r="F116" s="185"/>
      <c r="G116" s="185"/>
      <c r="H116" s="185"/>
      <c r="I116" s="185"/>
      <c r="J116" s="186">
        <f>J588</f>
        <v>0</v>
      </c>
      <c r="K116" s="183"/>
      <c r="L116" s="187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82"/>
      <c r="C117" s="183"/>
      <c r="D117" s="184" t="s">
        <v>113</v>
      </c>
      <c r="E117" s="185"/>
      <c r="F117" s="185"/>
      <c r="G117" s="185"/>
      <c r="H117" s="185"/>
      <c r="I117" s="185"/>
      <c r="J117" s="186">
        <f>J604</f>
        <v>0</v>
      </c>
      <c r="K117" s="183"/>
      <c r="L117" s="187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82"/>
      <c r="C118" s="183"/>
      <c r="D118" s="184" t="s">
        <v>114</v>
      </c>
      <c r="E118" s="185"/>
      <c r="F118" s="185"/>
      <c r="G118" s="185"/>
      <c r="H118" s="185"/>
      <c r="I118" s="185"/>
      <c r="J118" s="186">
        <f>J634</f>
        <v>0</v>
      </c>
      <c r="K118" s="183"/>
      <c r="L118" s="187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82"/>
      <c r="C119" s="183"/>
      <c r="D119" s="184" t="s">
        <v>115</v>
      </c>
      <c r="E119" s="185"/>
      <c r="F119" s="185"/>
      <c r="G119" s="185"/>
      <c r="H119" s="185"/>
      <c r="I119" s="185"/>
      <c r="J119" s="186">
        <f>J640</f>
        <v>0</v>
      </c>
      <c r="K119" s="183"/>
      <c r="L119" s="187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82"/>
      <c r="C120" s="183"/>
      <c r="D120" s="184" t="s">
        <v>116</v>
      </c>
      <c r="E120" s="185"/>
      <c r="F120" s="185"/>
      <c r="G120" s="185"/>
      <c r="H120" s="185"/>
      <c r="I120" s="185"/>
      <c r="J120" s="186">
        <f>J653</f>
        <v>0</v>
      </c>
      <c r="K120" s="183"/>
      <c r="L120" s="187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9" customFormat="1" ht="24.96" customHeight="1">
      <c r="A121" s="9"/>
      <c r="B121" s="176"/>
      <c r="C121" s="177"/>
      <c r="D121" s="178" t="s">
        <v>117</v>
      </c>
      <c r="E121" s="179"/>
      <c r="F121" s="179"/>
      <c r="G121" s="179"/>
      <c r="H121" s="179"/>
      <c r="I121" s="179"/>
      <c r="J121" s="180">
        <f>J657</f>
        <v>0</v>
      </c>
      <c r="K121" s="177"/>
      <c r="L121" s="181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</row>
    <row r="122" s="10" customFormat="1" ht="19.92" customHeight="1">
      <c r="A122" s="10"/>
      <c r="B122" s="182"/>
      <c r="C122" s="183"/>
      <c r="D122" s="184" t="s">
        <v>118</v>
      </c>
      <c r="E122" s="185"/>
      <c r="F122" s="185"/>
      <c r="G122" s="185"/>
      <c r="H122" s="185"/>
      <c r="I122" s="185"/>
      <c r="J122" s="186">
        <f>J658</f>
        <v>0</v>
      </c>
      <c r="K122" s="183"/>
      <c r="L122" s="187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9" customFormat="1" ht="24.96" customHeight="1">
      <c r="A123" s="9"/>
      <c r="B123" s="176"/>
      <c r="C123" s="177"/>
      <c r="D123" s="178" t="s">
        <v>119</v>
      </c>
      <c r="E123" s="179"/>
      <c r="F123" s="179"/>
      <c r="G123" s="179"/>
      <c r="H123" s="179"/>
      <c r="I123" s="179"/>
      <c r="J123" s="180">
        <f>J689</f>
        <v>0</v>
      </c>
      <c r="K123" s="177"/>
      <c r="L123" s="181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</row>
    <row r="124" s="10" customFormat="1" ht="19.92" customHeight="1">
      <c r="A124" s="10"/>
      <c r="B124" s="182"/>
      <c r="C124" s="183"/>
      <c r="D124" s="184" t="s">
        <v>120</v>
      </c>
      <c r="E124" s="185"/>
      <c r="F124" s="185"/>
      <c r="G124" s="185"/>
      <c r="H124" s="185"/>
      <c r="I124" s="185"/>
      <c r="J124" s="186">
        <f>J690</f>
        <v>0</v>
      </c>
      <c r="K124" s="183"/>
      <c r="L124" s="187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</row>
    <row r="125" s="10" customFormat="1" ht="19.92" customHeight="1">
      <c r="A125" s="10"/>
      <c r="B125" s="182"/>
      <c r="C125" s="183"/>
      <c r="D125" s="184" t="s">
        <v>121</v>
      </c>
      <c r="E125" s="185"/>
      <c r="F125" s="185"/>
      <c r="G125" s="185"/>
      <c r="H125" s="185"/>
      <c r="I125" s="185"/>
      <c r="J125" s="186">
        <f>J693</f>
        <v>0</v>
      </c>
      <c r="K125" s="183"/>
      <c r="L125" s="187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</row>
    <row r="126" s="10" customFormat="1" ht="19.92" customHeight="1">
      <c r="A126" s="10"/>
      <c r="B126" s="182"/>
      <c r="C126" s="183"/>
      <c r="D126" s="184" t="s">
        <v>122</v>
      </c>
      <c r="E126" s="185"/>
      <c r="F126" s="185"/>
      <c r="G126" s="185"/>
      <c r="H126" s="185"/>
      <c r="I126" s="185"/>
      <c r="J126" s="186">
        <f>J696</f>
        <v>0</v>
      </c>
      <c r="K126" s="183"/>
      <c r="L126" s="187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</row>
    <row r="127" s="10" customFormat="1" ht="19.92" customHeight="1">
      <c r="A127" s="10"/>
      <c r="B127" s="182"/>
      <c r="C127" s="183"/>
      <c r="D127" s="184" t="s">
        <v>123</v>
      </c>
      <c r="E127" s="185"/>
      <c r="F127" s="185"/>
      <c r="G127" s="185"/>
      <c r="H127" s="185"/>
      <c r="I127" s="185"/>
      <c r="J127" s="186">
        <f>J702</f>
        <v>0</v>
      </c>
      <c r="K127" s="183"/>
      <c r="L127" s="187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</row>
    <row r="128" s="10" customFormat="1" ht="19.92" customHeight="1">
      <c r="A128" s="10"/>
      <c r="B128" s="182"/>
      <c r="C128" s="183"/>
      <c r="D128" s="184" t="s">
        <v>124</v>
      </c>
      <c r="E128" s="185"/>
      <c r="F128" s="185"/>
      <c r="G128" s="185"/>
      <c r="H128" s="185"/>
      <c r="I128" s="185"/>
      <c r="J128" s="186">
        <f>J706</f>
        <v>0</v>
      </c>
      <c r="K128" s="183"/>
      <c r="L128" s="187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</row>
    <row r="129" s="2" customFormat="1" ht="21.84" customHeight="1">
      <c r="A129" s="38"/>
      <c r="B129" s="39"/>
      <c r="C129" s="40"/>
      <c r="D129" s="40"/>
      <c r="E129" s="40"/>
      <c r="F129" s="40"/>
      <c r="G129" s="40"/>
      <c r="H129" s="40"/>
      <c r="I129" s="40"/>
      <c r="J129" s="40"/>
      <c r="K129" s="40"/>
      <c r="L129" s="64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6.96" customHeight="1">
      <c r="A130" s="38"/>
      <c r="B130" s="67"/>
      <c r="C130" s="68"/>
      <c r="D130" s="68"/>
      <c r="E130" s="68"/>
      <c r="F130" s="68"/>
      <c r="G130" s="68"/>
      <c r="H130" s="68"/>
      <c r="I130" s="68"/>
      <c r="J130" s="68"/>
      <c r="K130" s="68"/>
      <c r="L130" s="64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4" s="2" customFormat="1" ht="6.96" customHeight="1">
      <c r="A134" s="38"/>
      <c r="B134" s="69"/>
      <c r="C134" s="70"/>
      <c r="D134" s="70"/>
      <c r="E134" s="70"/>
      <c r="F134" s="70"/>
      <c r="G134" s="70"/>
      <c r="H134" s="70"/>
      <c r="I134" s="70"/>
      <c r="J134" s="70"/>
      <c r="K134" s="70"/>
      <c r="L134" s="64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  <row r="135" s="2" customFormat="1" ht="24.96" customHeight="1">
      <c r="A135" s="38"/>
      <c r="B135" s="39"/>
      <c r="C135" s="23" t="s">
        <v>125</v>
      </c>
      <c r="D135" s="40"/>
      <c r="E135" s="40"/>
      <c r="F135" s="40"/>
      <c r="G135" s="40"/>
      <c r="H135" s="40"/>
      <c r="I135" s="40"/>
      <c r="J135" s="40"/>
      <c r="K135" s="40"/>
      <c r="L135" s="64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  <row r="136" s="2" customFormat="1" ht="6.96" customHeight="1">
      <c r="A136" s="38"/>
      <c r="B136" s="39"/>
      <c r="C136" s="40"/>
      <c r="D136" s="40"/>
      <c r="E136" s="40"/>
      <c r="F136" s="40"/>
      <c r="G136" s="40"/>
      <c r="H136" s="40"/>
      <c r="I136" s="40"/>
      <c r="J136" s="40"/>
      <c r="K136" s="40"/>
      <c r="L136" s="64"/>
      <c r="S136" s="38"/>
      <c r="T136" s="3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</row>
    <row r="137" s="2" customFormat="1" ht="12" customHeight="1">
      <c r="A137" s="38"/>
      <c r="B137" s="39"/>
      <c r="C137" s="32" t="s">
        <v>16</v>
      </c>
      <c r="D137" s="40"/>
      <c r="E137" s="40"/>
      <c r="F137" s="40"/>
      <c r="G137" s="40"/>
      <c r="H137" s="40"/>
      <c r="I137" s="40"/>
      <c r="J137" s="40"/>
      <c r="K137" s="40"/>
      <c r="L137" s="64"/>
      <c r="S137" s="38"/>
      <c r="T137" s="3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</row>
    <row r="138" s="2" customFormat="1" ht="16.5" customHeight="1">
      <c r="A138" s="38"/>
      <c r="B138" s="39"/>
      <c r="C138" s="40"/>
      <c r="D138" s="40"/>
      <c r="E138" s="171" t="str">
        <f>E7</f>
        <v>Ekologizace vytápění v žst. Staňkov</v>
      </c>
      <c r="F138" s="32"/>
      <c r="G138" s="32"/>
      <c r="H138" s="32"/>
      <c r="I138" s="40"/>
      <c r="J138" s="40"/>
      <c r="K138" s="40"/>
      <c r="L138" s="64"/>
      <c r="S138" s="38"/>
      <c r="T138" s="3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</row>
    <row r="139" s="2" customFormat="1" ht="12" customHeight="1">
      <c r="A139" s="38"/>
      <c r="B139" s="39"/>
      <c r="C139" s="32" t="s">
        <v>84</v>
      </c>
      <c r="D139" s="40"/>
      <c r="E139" s="40"/>
      <c r="F139" s="40"/>
      <c r="G139" s="40"/>
      <c r="H139" s="40"/>
      <c r="I139" s="40"/>
      <c r="J139" s="40"/>
      <c r="K139" s="40"/>
      <c r="L139" s="64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</row>
    <row r="140" s="2" customFormat="1" ht="16.5" customHeight="1">
      <c r="A140" s="38"/>
      <c r="B140" s="39"/>
      <c r="C140" s="40"/>
      <c r="D140" s="40"/>
      <c r="E140" s="77" t="str">
        <f>E9</f>
        <v xml:space="preserve">65424024 - Ekologizace vytápění v žst. Staňkov </v>
      </c>
      <c r="F140" s="40"/>
      <c r="G140" s="40"/>
      <c r="H140" s="40"/>
      <c r="I140" s="40"/>
      <c r="J140" s="40"/>
      <c r="K140" s="40"/>
      <c r="L140" s="64"/>
      <c r="S140" s="38"/>
      <c r="T140" s="38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</row>
    <row r="141" s="2" customFormat="1" ht="6.96" customHeight="1">
      <c r="A141" s="38"/>
      <c r="B141" s="39"/>
      <c r="C141" s="40"/>
      <c r="D141" s="40"/>
      <c r="E141" s="40"/>
      <c r="F141" s="40"/>
      <c r="G141" s="40"/>
      <c r="H141" s="40"/>
      <c r="I141" s="40"/>
      <c r="J141" s="40"/>
      <c r="K141" s="40"/>
      <c r="L141" s="64"/>
      <c r="S141" s="38"/>
      <c r="T141" s="38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</row>
    <row r="142" s="2" customFormat="1" ht="12" customHeight="1">
      <c r="A142" s="38"/>
      <c r="B142" s="39"/>
      <c r="C142" s="32" t="s">
        <v>20</v>
      </c>
      <c r="D142" s="40"/>
      <c r="E142" s="40"/>
      <c r="F142" s="27" t="str">
        <f>F12</f>
        <v>VB Staňkov</v>
      </c>
      <c r="G142" s="40"/>
      <c r="H142" s="40"/>
      <c r="I142" s="32" t="s">
        <v>22</v>
      </c>
      <c r="J142" s="80" t="str">
        <f>IF(J12="","",J12)</f>
        <v>27. 2. 2024</v>
      </c>
      <c r="K142" s="40"/>
      <c r="L142" s="64"/>
      <c r="S142" s="38"/>
      <c r="T142" s="38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</row>
    <row r="143" s="2" customFormat="1" ht="6.96" customHeight="1">
      <c r="A143" s="38"/>
      <c r="B143" s="39"/>
      <c r="C143" s="40"/>
      <c r="D143" s="40"/>
      <c r="E143" s="40"/>
      <c r="F143" s="40"/>
      <c r="G143" s="40"/>
      <c r="H143" s="40"/>
      <c r="I143" s="40"/>
      <c r="J143" s="40"/>
      <c r="K143" s="40"/>
      <c r="L143" s="64"/>
      <c r="S143" s="38"/>
      <c r="T143" s="38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</row>
    <row r="144" s="2" customFormat="1" ht="15.15" customHeight="1">
      <c r="A144" s="38"/>
      <c r="B144" s="39"/>
      <c r="C144" s="32" t="s">
        <v>24</v>
      </c>
      <c r="D144" s="40"/>
      <c r="E144" s="40"/>
      <c r="F144" s="27" t="str">
        <f>E15</f>
        <v>Správa železnic, státní organizace</v>
      </c>
      <c r="G144" s="40"/>
      <c r="H144" s="40"/>
      <c r="I144" s="32" t="s">
        <v>29</v>
      </c>
      <c r="J144" s="36" t="str">
        <f>E21</f>
        <v xml:space="preserve"> </v>
      </c>
      <c r="K144" s="40"/>
      <c r="L144" s="64"/>
      <c r="S144" s="38"/>
      <c r="T144" s="38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</row>
    <row r="145" s="2" customFormat="1" ht="15.15" customHeight="1">
      <c r="A145" s="38"/>
      <c r="B145" s="39"/>
      <c r="C145" s="32" t="s">
        <v>27</v>
      </c>
      <c r="D145" s="40"/>
      <c r="E145" s="40"/>
      <c r="F145" s="27" t="str">
        <f>IF(E18="","",E18)</f>
        <v>Vyplň údaj</v>
      </c>
      <c r="G145" s="40"/>
      <c r="H145" s="40"/>
      <c r="I145" s="32" t="s">
        <v>31</v>
      </c>
      <c r="J145" s="36" t="str">
        <f>E24</f>
        <v xml:space="preserve"> </v>
      </c>
      <c r="K145" s="40"/>
      <c r="L145" s="64"/>
      <c r="S145" s="38"/>
      <c r="T145" s="38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</row>
    <row r="146" s="2" customFormat="1" ht="10.32" customHeight="1">
      <c r="A146" s="38"/>
      <c r="B146" s="39"/>
      <c r="C146" s="40"/>
      <c r="D146" s="40"/>
      <c r="E146" s="40"/>
      <c r="F146" s="40"/>
      <c r="G146" s="40"/>
      <c r="H146" s="40"/>
      <c r="I146" s="40"/>
      <c r="J146" s="40"/>
      <c r="K146" s="40"/>
      <c r="L146" s="64"/>
      <c r="S146" s="38"/>
      <c r="T146" s="38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</row>
    <row r="147" s="11" customFormat="1" ht="29.28" customHeight="1">
      <c r="A147" s="188"/>
      <c r="B147" s="189"/>
      <c r="C147" s="190" t="s">
        <v>126</v>
      </c>
      <c r="D147" s="191" t="s">
        <v>58</v>
      </c>
      <c r="E147" s="191" t="s">
        <v>54</v>
      </c>
      <c r="F147" s="191" t="s">
        <v>55</v>
      </c>
      <c r="G147" s="191" t="s">
        <v>127</v>
      </c>
      <c r="H147" s="191" t="s">
        <v>128</v>
      </c>
      <c r="I147" s="191" t="s">
        <v>129</v>
      </c>
      <c r="J147" s="192" t="s">
        <v>90</v>
      </c>
      <c r="K147" s="193" t="s">
        <v>130</v>
      </c>
      <c r="L147" s="194"/>
      <c r="M147" s="101" t="s">
        <v>1</v>
      </c>
      <c r="N147" s="102" t="s">
        <v>37</v>
      </c>
      <c r="O147" s="102" t="s">
        <v>131</v>
      </c>
      <c r="P147" s="102" t="s">
        <v>132</v>
      </c>
      <c r="Q147" s="102" t="s">
        <v>133</v>
      </c>
      <c r="R147" s="102" t="s">
        <v>134</v>
      </c>
      <c r="S147" s="102" t="s">
        <v>135</v>
      </c>
      <c r="T147" s="103" t="s">
        <v>136</v>
      </c>
      <c r="U147" s="188"/>
      <c r="V147" s="188"/>
      <c r="W147" s="188"/>
      <c r="X147" s="188"/>
      <c r="Y147" s="188"/>
      <c r="Z147" s="188"/>
      <c r="AA147" s="188"/>
      <c r="AB147" s="188"/>
      <c r="AC147" s="188"/>
      <c r="AD147" s="188"/>
      <c r="AE147" s="188"/>
    </row>
    <row r="148" s="2" customFormat="1" ht="22.8" customHeight="1">
      <c r="A148" s="38"/>
      <c r="B148" s="39"/>
      <c r="C148" s="108" t="s">
        <v>137</v>
      </c>
      <c r="D148" s="40"/>
      <c r="E148" s="40"/>
      <c r="F148" s="40"/>
      <c r="G148" s="40"/>
      <c r="H148" s="40"/>
      <c r="I148" s="40"/>
      <c r="J148" s="195">
        <f>BK148</f>
        <v>0</v>
      </c>
      <c r="K148" s="40"/>
      <c r="L148" s="44"/>
      <c r="M148" s="104"/>
      <c r="N148" s="196"/>
      <c r="O148" s="105"/>
      <c r="P148" s="197">
        <f>P149+P237+P657+P689</f>
        <v>0</v>
      </c>
      <c r="Q148" s="105"/>
      <c r="R148" s="197">
        <f>R149+R237+R657+R689</f>
        <v>52.03777217999999</v>
      </c>
      <c r="S148" s="105"/>
      <c r="T148" s="198">
        <f>T149+T237+T657+T689</f>
        <v>17.052179099999996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72</v>
      </c>
      <c r="AU148" s="17" t="s">
        <v>92</v>
      </c>
      <c r="BK148" s="199">
        <f>BK149+BK237+BK657+BK689</f>
        <v>0</v>
      </c>
    </row>
    <row r="149" s="12" customFormat="1" ht="25.92" customHeight="1">
      <c r="A149" s="12"/>
      <c r="B149" s="200"/>
      <c r="C149" s="201"/>
      <c r="D149" s="202" t="s">
        <v>72</v>
      </c>
      <c r="E149" s="203" t="s">
        <v>138</v>
      </c>
      <c r="F149" s="203" t="s">
        <v>139</v>
      </c>
      <c r="G149" s="201"/>
      <c r="H149" s="201"/>
      <c r="I149" s="204"/>
      <c r="J149" s="205">
        <f>BK149</f>
        <v>0</v>
      </c>
      <c r="K149" s="201"/>
      <c r="L149" s="206"/>
      <c r="M149" s="207"/>
      <c r="N149" s="208"/>
      <c r="O149" s="208"/>
      <c r="P149" s="209">
        <f>P150+P157+P164+P170+P206+P207+P222+P234</f>
        <v>0</v>
      </c>
      <c r="Q149" s="208"/>
      <c r="R149" s="209">
        <f>R150+R157+R164+R170+R206+R207+R222+R234</f>
        <v>46.14662152999999</v>
      </c>
      <c r="S149" s="208"/>
      <c r="T149" s="210">
        <f>T150+T157+T164+T170+T206+T207+T222+T234</f>
        <v>12.562201599999998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1" t="s">
        <v>80</v>
      </c>
      <c r="AT149" s="212" t="s">
        <v>72</v>
      </c>
      <c r="AU149" s="212" t="s">
        <v>73</v>
      </c>
      <c r="AY149" s="211" t="s">
        <v>140</v>
      </c>
      <c r="BK149" s="213">
        <f>BK150+BK157+BK164+BK170+BK206+BK207+BK222+BK234</f>
        <v>0</v>
      </c>
    </row>
    <row r="150" s="12" customFormat="1" ht="22.8" customHeight="1">
      <c r="A150" s="12"/>
      <c r="B150" s="200"/>
      <c r="C150" s="201"/>
      <c r="D150" s="202" t="s">
        <v>72</v>
      </c>
      <c r="E150" s="214" t="s">
        <v>80</v>
      </c>
      <c r="F150" s="214" t="s">
        <v>141</v>
      </c>
      <c r="G150" s="201"/>
      <c r="H150" s="201"/>
      <c r="I150" s="204"/>
      <c r="J150" s="215">
        <f>BK150</f>
        <v>0</v>
      </c>
      <c r="K150" s="201"/>
      <c r="L150" s="206"/>
      <c r="M150" s="207"/>
      <c r="N150" s="208"/>
      <c r="O150" s="208"/>
      <c r="P150" s="209">
        <f>SUM(P151:P156)</f>
        <v>0</v>
      </c>
      <c r="Q150" s="208"/>
      <c r="R150" s="209">
        <f>SUM(R151:R156)</f>
        <v>37.799999999999997</v>
      </c>
      <c r="S150" s="208"/>
      <c r="T150" s="210">
        <f>SUM(T151:T156)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11" t="s">
        <v>80</v>
      </c>
      <c r="AT150" s="212" t="s">
        <v>72</v>
      </c>
      <c r="AU150" s="212" t="s">
        <v>80</v>
      </c>
      <c r="AY150" s="211" t="s">
        <v>140</v>
      </c>
      <c r="BK150" s="213">
        <f>SUM(BK151:BK156)</f>
        <v>0</v>
      </c>
    </row>
    <row r="151" s="2" customFormat="1" ht="33" customHeight="1">
      <c r="A151" s="38"/>
      <c r="B151" s="39"/>
      <c r="C151" s="216" t="s">
        <v>80</v>
      </c>
      <c r="D151" s="216" t="s">
        <v>142</v>
      </c>
      <c r="E151" s="217" t="s">
        <v>143</v>
      </c>
      <c r="F151" s="218" t="s">
        <v>144</v>
      </c>
      <c r="G151" s="219" t="s">
        <v>145</v>
      </c>
      <c r="H151" s="220">
        <v>21</v>
      </c>
      <c r="I151" s="221"/>
      <c r="J151" s="222">
        <f>ROUND(I151*H151,2)</f>
        <v>0</v>
      </c>
      <c r="K151" s="223"/>
      <c r="L151" s="44"/>
      <c r="M151" s="224" t="s">
        <v>1</v>
      </c>
      <c r="N151" s="225" t="s">
        <v>40</v>
      </c>
      <c r="O151" s="92"/>
      <c r="P151" s="226">
        <f>O151*H151</f>
        <v>0</v>
      </c>
      <c r="Q151" s="226">
        <v>0</v>
      </c>
      <c r="R151" s="226">
        <f>Q151*H151</f>
        <v>0</v>
      </c>
      <c r="S151" s="226">
        <v>0</v>
      </c>
      <c r="T151" s="227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8" t="s">
        <v>146</v>
      </c>
      <c r="AT151" s="228" t="s">
        <v>142</v>
      </c>
      <c r="AU151" s="228" t="s">
        <v>82</v>
      </c>
      <c r="AY151" s="17" t="s">
        <v>140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7" t="s">
        <v>146</v>
      </c>
      <c r="BK151" s="229">
        <f>ROUND(I151*H151,2)</f>
        <v>0</v>
      </c>
      <c r="BL151" s="17" t="s">
        <v>146</v>
      </c>
      <c r="BM151" s="228" t="s">
        <v>147</v>
      </c>
    </row>
    <row r="152" s="2" customFormat="1">
      <c r="A152" s="38"/>
      <c r="B152" s="39"/>
      <c r="C152" s="40"/>
      <c r="D152" s="230" t="s">
        <v>148</v>
      </c>
      <c r="E152" s="40"/>
      <c r="F152" s="231" t="s">
        <v>149</v>
      </c>
      <c r="G152" s="40"/>
      <c r="H152" s="40"/>
      <c r="I152" s="232"/>
      <c r="J152" s="40"/>
      <c r="K152" s="40"/>
      <c r="L152" s="44"/>
      <c r="M152" s="233"/>
      <c r="N152" s="234"/>
      <c r="O152" s="92"/>
      <c r="P152" s="92"/>
      <c r="Q152" s="92"/>
      <c r="R152" s="92"/>
      <c r="S152" s="92"/>
      <c r="T152" s="93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148</v>
      </c>
      <c r="AU152" s="17" t="s">
        <v>82</v>
      </c>
    </row>
    <row r="153" s="13" customFormat="1">
      <c r="A153" s="13"/>
      <c r="B153" s="235"/>
      <c r="C153" s="236"/>
      <c r="D153" s="230" t="s">
        <v>150</v>
      </c>
      <c r="E153" s="237" t="s">
        <v>1</v>
      </c>
      <c r="F153" s="238" t="s">
        <v>151</v>
      </c>
      <c r="G153" s="236"/>
      <c r="H153" s="239">
        <v>21</v>
      </c>
      <c r="I153" s="240"/>
      <c r="J153" s="236"/>
      <c r="K153" s="236"/>
      <c r="L153" s="241"/>
      <c r="M153" s="242"/>
      <c r="N153" s="243"/>
      <c r="O153" s="243"/>
      <c r="P153" s="243"/>
      <c r="Q153" s="243"/>
      <c r="R153" s="243"/>
      <c r="S153" s="243"/>
      <c r="T153" s="244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5" t="s">
        <v>150</v>
      </c>
      <c r="AU153" s="245" t="s">
        <v>82</v>
      </c>
      <c r="AV153" s="13" t="s">
        <v>82</v>
      </c>
      <c r="AW153" s="13" t="s">
        <v>30</v>
      </c>
      <c r="AX153" s="13" t="s">
        <v>80</v>
      </c>
      <c r="AY153" s="245" t="s">
        <v>140</v>
      </c>
    </row>
    <row r="154" s="2" customFormat="1" ht="16.5" customHeight="1">
      <c r="A154" s="38"/>
      <c r="B154" s="39"/>
      <c r="C154" s="246" t="s">
        <v>82</v>
      </c>
      <c r="D154" s="246" t="s">
        <v>152</v>
      </c>
      <c r="E154" s="247" t="s">
        <v>153</v>
      </c>
      <c r="F154" s="248" t="s">
        <v>154</v>
      </c>
      <c r="G154" s="249" t="s">
        <v>155</v>
      </c>
      <c r="H154" s="250">
        <v>37.799999999999997</v>
      </c>
      <c r="I154" s="251"/>
      <c r="J154" s="252">
        <f>ROUND(I154*H154,2)</f>
        <v>0</v>
      </c>
      <c r="K154" s="253"/>
      <c r="L154" s="254"/>
      <c r="M154" s="255" t="s">
        <v>1</v>
      </c>
      <c r="N154" s="256" t="s">
        <v>40</v>
      </c>
      <c r="O154" s="92"/>
      <c r="P154" s="226">
        <f>O154*H154</f>
        <v>0</v>
      </c>
      <c r="Q154" s="226">
        <v>1</v>
      </c>
      <c r="R154" s="226">
        <f>Q154*H154</f>
        <v>37.799999999999997</v>
      </c>
      <c r="S154" s="226">
        <v>0</v>
      </c>
      <c r="T154" s="227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8" t="s">
        <v>156</v>
      </c>
      <c r="AT154" s="228" t="s">
        <v>152</v>
      </c>
      <c r="AU154" s="228" t="s">
        <v>82</v>
      </c>
      <c r="AY154" s="17" t="s">
        <v>140</v>
      </c>
      <c r="BE154" s="229">
        <f>IF(N154="základní",J154,0)</f>
        <v>0</v>
      </c>
      <c r="BF154" s="229">
        <f>IF(N154="snížená",J154,0)</f>
        <v>0</v>
      </c>
      <c r="BG154" s="229">
        <f>IF(N154="zákl. přenesená",J154,0)</f>
        <v>0</v>
      </c>
      <c r="BH154" s="229">
        <f>IF(N154="sníž. přenesená",J154,0)</f>
        <v>0</v>
      </c>
      <c r="BI154" s="229">
        <f>IF(N154="nulová",J154,0)</f>
        <v>0</v>
      </c>
      <c r="BJ154" s="17" t="s">
        <v>146</v>
      </c>
      <c r="BK154" s="229">
        <f>ROUND(I154*H154,2)</f>
        <v>0</v>
      </c>
      <c r="BL154" s="17" t="s">
        <v>146</v>
      </c>
      <c r="BM154" s="228" t="s">
        <v>157</v>
      </c>
    </row>
    <row r="155" s="2" customFormat="1">
      <c r="A155" s="38"/>
      <c r="B155" s="39"/>
      <c r="C155" s="40"/>
      <c r="D155" s="230" t="s">
        <v>148</v>
      </c>
      <c r="E155" s="40"/>
      <c r="F155" s="231" t="s">
        <v>154</v>
      </c>
      <c r="G155" s="40"/>
      <c r="H155" s="40"/>
      <c r="I155" s="232"/>
      <c r="J155" s="40"/>
      <c r="K155" s="40"/>
      <c r="L155" s="44"/>
      <c r="M155" s="233"/>
      <c r="N155" s="234"/>
      <c r="O155" s="92"/>
      <c r="P155" s="92"/>
      <c r="Q155" s="92"/>
      <c r="R155" s="92"/>
      <c r="S155" s="92"/>
      <c r="T155" s="93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148</v>
      </c>
      <c r="AU155" s="17" t="s">
        <v>82</v>
      </c>
    </row>
    <row r="156" s="13" customFormat="1">
      <c r="A156" s="13"/>
      <c r="B156" s="235"/>
      <c r="C156" s="236"/>
      <c r="D156" s="230" t="s">
        <v>150</v>
      </c>
      <c r="E156" s="236"/>
      <c r="F156" s="238" t="s">
        <v>158</v>
      </c>
      <c r="G156" s="236"/>
      <c r="H156" s="239">
        <v>37.799999999999997</v>
      </c>
      <c r="I156" s="240"/>
      <c r="J156" s="236"/>
      <c r="K156" s="236"/>
      <c r="L156" s="241"/>
      <c r="M156" s="242"/>
      <c r="N156" s="243"/>
      <c r="O156" s="243"/>
      <c r="P156" s="243"/>
      <c r="Q156" s="243"/>
      <c r="R156" s="243"/>
      <c r="S156" s="243"/>
      <c r="T156" s="244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5" t="s">
        <v>150</v>
      </c>
      <c r="AU156" s="245" t="s">
        <v>82</v>
      </c>
      <c r="AV156" s="13" t="s">
        <v>82</v>
      </c>
      <c r="AW156" s="13" t="s">
        <v>4</v>
      </c>
      <c r="AX156" s="13" t="s">
        <v>80</v>
      </c>
      <c r="AY156" s="245" t="s">
        <v>140</v>
      </c>
    </row>
    <row r="157" s="12" customFormat="1" ht="22.8" customHeight="1">
      <c r="A157" s="12"/>
      <c r="B157" s="200"/>
      <c r="C157" s="201"/>
      <c r="D157" s="202" t="s">
        <v>72</v>
      </c>
      <c r="E157" s="214" t="s">
        <v>82</v>
      </c>
      <c r="F157" s="214" t="s">
        <v>159</v>
      </c>
      <c r="G157" s="201"/>
      <c r="H157" s="201"/>
      <c r="I157" s="204"/>
      <c r="J157" s="215">
        <f>BK157</f>
        <v>0</v>
      </c>
      <c r="K157" s="201"/>
      <c r="L157" s="206"/>
      <c r="M157" s="207"/>
      <c r="N157" s="208"/>
      <c r="O157" s="208"/>
      <c r="P157" s="209">
        <f>SUM(P158:P163)</f>
        <v>0</v>
      </c>
      <c r="Q157" s="208"/>
      <c r="R157" s="209">
        <f>SUM(R158:R163)</f>
        <v>1.1387939999999999</v>
      </c>
      <c r="S157" s="208"/>
      <c r="T157" s="210">
        <f>SUM(T158:T163)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11" t="s">
        <v>80</v>
      </c>
      <c r="AT157" s="212" t="s">
        <v>72</v>
      </c>
      <c r="AU157" s="212" t="s">
        <v>80</v>
      </c>
      <c r="AY157" s="211" t="s">
        <v>140</v>
      </c>
      <c r="BK157" s="213">
        <f>SUM(BK158:BK163)</f>
        <v>0</v>
      </c>
    </row>
    <row r="158" s="2" customFormat="1" ht="24.15" customHeight="1">
      <c r="A158" s="38"/>
      <c r="B158" s="39"/>
      <c r="C158" s="216" t="s">
        <v>160</v>
      </c>
      <c r="D158" s="216" t="s">
        <v>142</v>
      </c>
      <c r="E158" s="217" t="s">
        <v>161</v>
      </c>
      <c r="F158" s="218" t="s">
        <v>162</v>
      </c>
      <c r="G158" s="219" t="s">
        <v>163</v>
      </c>
      <c r="H158" s="220">
        <v>9</v>
      </c>
      <c r="I158" s="221"/>
      <c r="J158" s="222">
        <f>ROUND(I158*H158,2)</f>
        <v>0</v>
      </c>
      <c r="K158" s="223"/>
      <c r="L158" s="44"/>
      <c r="M158" s="224" t="s">
        <v>1</v>
      </c>
      <c r="N158" s="225" t="s">
        <v>40</v>
      </c>
      <c r="O158" s="92"/>
      <c r="P158" s="226">
        <f>O158*H158</f>
        <v>0</v>
      </c>
      <c r="Q158" s="226">
        <v>0.00033</v>
      </c>
      <c r="R158" s="226">
        <f>Q158*H158</f>
        <v>0.00297</v>
      </c>
      <c r="S158" s="226">
        <v>0</v>
      </c>
      <c r="T158" s="227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8" t="s">
        <v>146</v>
      </c>
      <c r="AT158" s="228" t="s">
        <v>142</v>
      </c>
      <c r="AU158" s="228" t="s">
        <v>82</v>
      </c>
      <c r="AY158" s="17" t="s">
        <v>140</v>
      </c>
      <c r="BE158" s="229">
        <f>IF(N158="základní",J158,0)</f>
        <v>0</v>
      </c>
      <c r="BF158" s="229">
        <f>IF(N158="snížená",J158,0)</f>
        <v>0</v>
      </c>
      <c r="BG158" s="229">
        <f>IF(N158="zákl. přenesená",J158,0)</f>
        <v>0</v>
      </c>
      <c r="BH158" s="229">
        <f>IF(N158="sníž. přenesená",J158,0)</f>
        <v>0</v>
      </c>
      <c r="BI158" s="229">
        <f>IF(N158="nulová",J158,0)</f>
        <v>0</v>
      </c>
      <c r="BJ158" s="17" t="s">
        <v>146</v>
      </c>
      <c r="BK158" s="229">
        <f>ROUND(I158*H158,2)</f>
        <v>0</v>
      </c>
      <c r="BL158" s="17" t="s">
        <v>146</v>
      </c>
      <c r="BM158" s="228" t="s">
        <v>164</v>
      </c>
    </row>
    <row r="159" s="2" customFormat="1">
      <c r="A159" s="38"/>
      <c r="B159" s="39"/>
      <c r="C159" s="40"/>
      <c r="D159" s="230" t="s">
        <v>148</v>
      </c>
      <c r="E159" s="40"/>
      <c r="F159" s="231" t="s">
        <v>165</v>
      </c>
      <c r="G159" s="40"/>
      <c r="H159" s="40"/>
      <c r="I159" s="232"/>
      <c r="J159" s="40"/>
      <c r="K159" s="40"/>
      <c r="L159" s="44"/>
      <c r="M159" s="233"/>
      <c r="N159" s="234"/>
      <c r="O159" s="92"/>
      <c r="P159" s="92"/>
      <c r="Q159" s="92"/>
      <c r="R159" s="92"/>
      <c r="S159" s="92"/>
      <c r="T159" s="93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148</v>
      </c>
      <c r="AU159" s="17" t="s">
        <v>82</v>
      </c>
    </row>
    <row r="160" s="13" customFormat="1">
      <c r="A160" s="13"/>
      <c r="B160" s="235"/>
      <c r="C160" s="236"/>
      <c r="D160" s="230" t="s">
        <v>150</v>
      </c>
      <c r="E160" s="237" t="s">
        <v>1</v>
      </c>
      <c r="F160" s="238" t="s">
        <v>166</v>
      </c>
      <c r="G160" s="236"/>
      <c r="H160" s="239">
        <v>9</v>
      </c>
      <c r="I160" s="240"/>
      <c r="J160" s="236"/>
      <c r="K160" s="236"/>
      <c r="L160" s="241"/>
      <c r="M160" s="242"/>
      <c r="N160" s="243"/>
      <c r="O160" s="243"/>
      <c r="P160" s="243"/>
      <c r="Q160" s="243"/>
      <c r="R160" s="243"/>
      <c r="S160" s="243"/>
      <c r="T160" s="244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5" t="s">
        <v>150</v>
      </c>
      <c r="AU160" s="245" t="s">
        <v>82</v>
      </c>
      <c r="AV160" s="13" t="s">
        <v>82</v>
      </c>
      <c r="AW160" s="13" t="s">
        <v>30</v>
      </c>
      <c r="AX160" s="13" t="s">
        <v>80</v>
      </c>
      <c r="AY160" s="245" t="s">
        <v>140</v>
      </c>
    </row>
    <row r="161" s="2" customFormat="1" ht="33" customHeight="1">
      <c r="A161" s="38"/>
      <c r="B161" s="39"/>
      <c r="C161" s="216" t="s">
        <v>146</v>
      </c>
      <c r="D161" s="216" t="s">
        <v>142</v>
      </c>
      <c r="E161" s="217" t="s">
        <v>167</v>
      </c>
      <c r="F161" s="218" t="s">
        <v>168</v>
      </c>
      <c r="G161" s="219" t="s">
        <v>169</v>
      </c>
      <c r="H161" s="220">
        <v>2.3999999999999999</v>
      </c>
      <c r="I161" s="221"/>
      <c r="J161" s="222">
        <f>ROUND(I161*H161,2)</f>
        <v>0</v>
      </c>
      <c r="K161" s="223"/>
      <c r="L161" s="44"/>
      <c r="M161" s="224" t="s">
        <v>1</v>
      </c>
      <c r="N161" s="225" t="s">
        <v>40</v>
      </c>
      <c r="O161" s="92"/>
      <c r="P161" s="226">
        <f>O161*H161</f>
        <v>0</v>
      </c>
      <c r="Q161" s="226">
        <v>0.47326000000000001</v>
      </c>
      <c r="R161" s="226">
        <f>Q161*H161</f>
        <v>1.1358239999999999</v>
      </c>
      <c r="S161" s="226">
        <v>0</v>
      </c>
      <c r="T161" s="227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8" t="s">
        <v>146</v>
      </c>
      <c r="AT161" s="228" t="s">
        <v>142</v>
      </c>
      <c r="AU161" s="228" t="s">
        <v>82</v>
      </c>
      <c r="AY161" s="17" t="s">
        <v>140</v>
      </c>
      <c r="BE161" s="229">
        <f>IF(N161="základní",J161,0)</f>
        <v>0</v>
      </c>
      <c r="BF161" s="229">
        <f>IF(N161="snížená",J161,0)</f>
        <v>0</v>
      </c>
      <c r="BG161" s="229">
        <f>IF(N161="zákl. přenesená",J161,0)</f>
        <v>0</v>
      </c>
      <c r="BH161" s="229">
        <f>IF(N161="sníž. přenesená",J161,0)</f>
        <v>0</v>
      </c>
      <c r="BI161" s="229">
        <f>IF(N161="nulová",J161,0)</f>
        <v>0</v>
      </c>
      <c r="BJ161" s="17" t="s">
        <v>146</v>
      </c>
      <c r="BK161" s="229">
        <f>ROUND(I161*H161,2)</f>
        <v>0</v>
      </c>
      <c r="BL161" s="17" t="s">
        <v>146</v>
      </c>
      <c r="BM161" s="228" t="s">
        <v>170</v>
      </c>
    </row>
    <row r="162" s="2" customFormat="1">
      <c r="A162" s="38"/>
      <c r="B162" s="39"/>
      <c r="C162" s="40"/>
      <c r="D162" s="230" t="s">
        <v>148</v>
      </c>
      <c r="E162" s="40"/>
      <c r="F162" s="231" t="s">
        <v>171</v>
      </c>
      <c r="G162" s="40"/>
      <c r="H162" s="40"/>
      <c r="I162" s="232"/>
      <c r="J162" s="40"/>
      <c r="K162" s="40"/>
      <c r="L162" s="44"/>
      <c r="M162" s="233"/>
      <c r="N162" s="234"/>
      <c r="O162" s="92"/>
      <c r="P162" s="92"/>
      <c r="Q162" s="92"/>
      <c r="R162" s="92"/>
      <c r="S162" s="92"/>
      <c r="T162" s="93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148</v>
      </c>
      <c r="AU162" s="17" t="s">
        <v>82</v>
      </c>
    </row>
    <row r="163" s="13" customFormat="1">
      <c r="A163" s="13"/>
      <c r="B163" s="235"/>
      <c r="C163" s="236"/>
      <c r="D163" s="230" t="s">
        <v>150</v>
      </c>
      <c r="E163" s="237" t="s">
        <v>1</v>
      </c>
      <c r="F163" s="238" t="s">
        <v>172</v>
      </c>
      <c r="G163" s="236"/>
      <c r="H163" s="239">
        <v>2.3999999999999999</v>
      </c>
      <c r="I163" s="240"/>
      <c r="J163" s="236"/>
      <c r="K163" s="236"/>
      <c r="L163" s="241"/>
      <c r="M163" s="242"/>
      <c r="N163" s="243"/>
      <c r="O163" s="243"/>
      <c r="P163" s="243"/>
      <c r="Q163" s="243"/>
      <c r="R163" s="243"/>
      <c r="S163" s="243"/>
      <c r="T163" s="244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5" t="s">
        <v>150</v>
      </c>
      <c r="AU163" s="245" t="s">
        <v>82</v>
      </c>
      <c r="AV163" s="13" t="s">
        <v>82</v>
      </c>
      <c r="AW163" s="13" t="s">
        <v>30</v>
      </c>
      <c r="AX163" s="13" t="s">
        <v>80</v>
      </c>
      <c r="AY163" s="245" t="s">
        <v>140</v>
      </c>
    </row>
    <row r="164" s="12" customFormat="1" ht="22.8" customHeight="1">
      <c r="A164" s="12"/>
      <c r="B164" s="200"/>
      <c r="C164" s="201"/>
      <c r="D164" s="202" t="s">
        <v>72</v>
      </c>
      <c r="E164" s="214" t="s">
        <v>160</v>
      </c>
      <c r="F164" s="214" t="s">
        <v>173</v>
      </c>
      <c r="G164" s="201"/>
      <c r="H164" s="201"/>
      <c r="I164" s="204"/>
      <c r="J164" s="215">
        <f>BK164</f>
        <v>0</v>
      </c>
      <c r="K164" s="201"/>
      <c r="L164" s="206"/>
      <c r="M164" s="207"/>
      <c r="N164" s="208"/>
      <c r="O164" s="208"/>
      <c r="P164" s="209">
        <f>SUM(P165:P169)</f>
        <v>0</v>
      </c>
      <c r="Q164" s="208"/>
      <c r="R164" s="209">
        <f>SUM(R165:R169)</f>
        <v>2.4441569999999997</v>
      </c>
      <c r="S164" s="208"/>
      <c r="T164" s="210">
        <f>SUM(T165:T169)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11" t="s">
        <v>80</v>
      </c>
      <c r="AT164" s="212" t="s">
        <v>72</v>
      </c>
      <c r="AU164" s="212" t="s">
        <v>80</v>
      </c>
      <c r="AY164" s="211" t="s">
        <v>140</v>
      </c>
      <c r="BK164" s="213">
        <f>SUM(BK165:BK169)</f>
        <v>0</v>
      </c>
    </row>
    <row r="165" s="2" customFormat="1" ht="33" customHeight="1">
      <c r="A165" s="38"/>
      <c r="B165" s="39"/>
      <c r="C165" s="216" t="s">
        <v>174</v>
      </c>
      <c r="D165" s="216" t="s">
        <v>142</v>
      </c>
      <c r="E165" s="217" t="s">
        <v>175</v>
      </c>
      <c r="F165" s="218" t="s">
        <v>176</v>
      </c>
      <c r="G165" s="219" t="s">
        <v>177</v>
      </c>
      <c r="H165" s="220">
        <v>20</v>
      </c>
      <c r="I165" s="221"/>
      <c r="J165" s="222">
        <f>ROUND(I165*H165,2)</f>
        <v>0</v>
      </c>
      <c r="K165" s="223"/>
      <c r="L165" s="44"/>
      <c r="M165" s="224" t="s">
        <v>1</v>
      </c>
      <c r="N165" s="225" t="s">
        <v>40</v>
      </c>
      <c r="O165" s="92"/>
      <c r="P165" s="226">
        <f>O165*H165</f>
        <v>0</v>
      </c>
      <c r="Q165" s="226">
        <v>0.12021</v>
      </c>
      <c r="R165" s="226">
        <f>Q165*H165</f>
        <v>2.4041999999999999</v>
      </c>
      <c r="S165" s="226">
        <v>0</v>
      </c>
      <c r="T165" s="227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8" t="s">
        <v>146</v>
      </c>
      <c r="AT165" s="228" t="s">
        <v>142</v>
      </c>
      <c r="AU165" s="228" t="s">
        <v>82</v>
      </c>
      <c r="AY165" s="17" t="s">
        <v>140</v>
      </c>
      <c r="BE165" s="229">
        <f>IF(N165="základní",J165,0)</f>
        <v>0</v>
      </c>
      <c r="BF165" s="229">
        <f>IF(N165="snížená",J165,0)</f>
        <v>0</v>
      </c>
      <c r="BG165" s="229">
        <f>IF(N165="zákl. přenesená",J165,0)</f>
        <v>0</v>
      </c>
      <c r="BH165" s="229">
        <f>IF(N165="sníž. přenesená",J165,0)</f>
        <v>0</v>
      </c>
      <c r="BI165" s="229">
        <f>IF(N165="nulová",J165,0)</f>
        <v>0</v>
      </c>
      <c r="BJ165" s="17" t="s">
        <v>146</v>
      </c>
      <c r="BK165" s="229">
        <f>ROUND(I165*H165,2)</f>
        <v>0</v>
      </c>
      <c r="BL165" s="17" t="s">
        <v>146</v>
      </c>
      <c r="BM165" s="228" t="s">
        <v>178</v>
      </c>
    </row>
    <row r="166" s="2" customFormat="1">
      <c r="A166" s="38"/>
      <c r="B166" s="39"/>
      <c r="C166" s="40"/>
      <c r="D166" s="230" t="s">
        <v>148</v>
      </c>
      <c r="E166" s="40"/>
      <c r="F166" s="231" t="s">
        <v>179</v>
      </c>
      <c r="G166" s="40"/>
      <c r="H166" s="40"/>
      <c r="I166" s="232"/>
      <c r="J166" s="40"/>
      <c r="K166" s="40"/>
      <c r="L166" s="44"/>
      <c r="M166" s="233"/>
      <c r="N166" s="234"/>
      <c r="O166" s="92"/>
      <c r="P166" s="92"/>
      <c r="Q166" s="92"/>
      <c r="R166" s="92"/>
      <c r="S166" s="92"/>
      <c r="T166" s="93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148</v>
      </c>
      <c r="AU166" s="17" t="s">
        <v>82</v>
      </c>
    </row>
    <row r="167" s="2" customFormat="1" ht="24.15" customHeight="1">
      <c r="A167" s="38"/>
      <c r="B167" s="39"/>
      <c r="C167" s="216" t="s">
        <v>180</v>
      </c>
      <c r="D167" s="216" t="s">
        <v>142</v>
      </c>
      <c r="E167" s="217" t="s">
        <v>181</v>
      </c>
      <c r="F167" s="218" t="s">
        <v>182</v>
      </c>
      <c r="G167" s="219" t="s">
        <v>169</v>
      </c>
      <c r="H167" s="220">
        <v>0.29999999999999999</v>
      </c>
      <c r="I167" s="221"/>
      <c r="J167" s="222">
        <f>ROUND(I167*H167,2)</f>
        <v>0</v>
      </c>
      <c r="K167" s="223"/>
      <c r="L167" s="44"/>
      <c r="M167" s="224" t="s">
        <v>1</v>
      </c>
      <c r="N167" s="225" t="s">
        <v>40</v>
      </c>
      <c r="O167" s="92"/>
      <c r="P167" s="226">
        <f>O167*H167</f>
        <v>0</v>
      </c>
      <c r="Q167" s="226">
        <v>0.13319</v>
      </c>
      <c r="R167" s="226">
        <f>Q167*H167</f>
        <v>0.039956999999999999</v>
      </c>
      <c r="S167" s="226">
        <v>0</v>
      </c>
      <c r="T167" s="227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8" t="s">
        <v>146</v>
      </c>
      <c r="AT167" s="228" t="s">
        <v>142</v>
      </c>
      <c r="AU167" s="228" t="s">
        <v>82</v>
      </c>
      <c r="AY167" s="17" t="s">
        <v>140</v>
      </c>
      <c r="BE167" s="229">
        <f>IF(N167="základní",J167,0)</f>
        <v>0</v>
      </c>
      <c r="BF167" s="229">
        <f>IF(N167="snížená",J167,0)</f>
        <v>0</v>
      </c>
      <c r="BG167" s="229">
        <f>IF(N167="zákl. přenesená",J167,0)</f>
        <v>0</v>
      </c>
      <c r="BH167" s="229">
        <f>IF(N167="sníž. přenesená",J167,0)</f>
        <v>0</v>
      </c>
      <c r="BI167" s="229">
        <f>IF(N167="nulová",J167,0)</f>
        <v>0</v>
      </c>
      <c r="BJ167" s="17" t="s">
        <v>146</v>
      </c>
      <c r="BK167" s="229">
        <f>ROUND(I167*H167,2)</f>
        <v>0</v>
      </c>
      <c r="BL167" s="17" t="s">
        <v>146</v>
      </c>
      <c r="BM167" s="228" t="s">
        <v>183</v>
      </c>
    </row>
    <row r="168" s="2" customFormat="1">
      <c r="A168" s="38"/>
      <c r="B168" s="39"/>
      <c r="C168" s="40"/>
      <c r="D168" s="230" t="s">
        <v>148</v>
      </c>
      <c r="E168" s="40"/>
      <c r="F168" s="231" t="s">
        <v>184</v>
      </c>
      <c r="G168" s="40"/>
      <c r="H168" s="40"/>
      <c r="I168" s="232"/>
      <c r="J168" s="40"/>
      <c r="K168" s="40"/>
      <c r="L168" s="44"/>
      <c r="M168" s="233"/>
      <c r="N168" s="234"/>
      <c r="O168" s="92"/>
      <c r="P168" s="92"/>
      <c r="Q168" s="92"/>
      <c r="R168" s="92"/>
      <c r="S168" s="92"/>
      <c r="T168" s="93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148</v>
      </c>
      <c r="AU168" s="17" t="s">
        <v>82</v>
      </c>
    </row>
    <row r="169" s="13" customFormat="1">
      <c r="A169" s="13"/>
      <c r="B169" s="235"/>
      <c r="C169" s="236"/>
      <c r="D169" s="230" t="s">
        <v>150</v>
      </c>
      <c r="E169" s="237" t="s">
        <v>1</v>
      </c>
      <c r="F169" s="238" t="s">
        <v>185</v>
      </c>
      <c r="G169" s="236"/>
      <c r="H169" s="239">
        <v>0.29999999999999999</v>
      </c>
      <c r="I169" s="240"/>
      <c r="J169" s="236"/>
      <c r="K169" s="236"/>
      <c r="L169" s="241"/>
      <c r="M169" s="242"/>
      <c r="N169" s="243"/>
      <c r="O169" s="243"/>
      <c r="P169" s="243"/>
      <c r="Q169" s="243"/>
      <c r="R169" s="243"/>
      <c r="S169" s="243"/>
      <c r="T169" s="244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5" t="s">
        <v>150</v>
      </c>
      <c r="AU169" s="245" t="s">
        <v>82</v>
      </c>
      <c r="AV169" s="13" t="s">
        <v>82</v>
      </c>
      <c r="AW169" s="13" t="s">
        <v>30</v>
      </c>
      <c r="AX169" s="13" t="s">
        <v>80</v>
      </c>
      <c r="AY169" s="245" t="s">
        <v>140</v>
      </c>
    </row>
    <row r="170" s="12" customFormat="1" ht="22.8" customHeight="1">
      <c r="A170" s="12"/>
      <c r="B170" s="200"/>
      <c r="C170" s="201"/>
      <c r="D170" s="202" t="s">
        <v>72</v>
      </c>
      <c r="E170" s="214" t="s">
        <v>180</v>
      </c>
      <c r="F170" s="214" t="s">
        <v>186</v>
      </c>
      <c r="G170" s="201"/>
      <c r="H170" s="201"/>
      <c r="I170" s="204"/>
      <c r="J170" s="215">
        <f>BK170</f>
        <v>0</v>
      </c>
      <c r="K170" s="201"/>
      <c r="L170" s="206"/>
      <c r="M170" s="207"/>
      <c r="N170" s="208"/>
      <c r="O170" s="208"/>
      <c r="P170" s="209">
        <f>SUM(P171:P205)</f>
        <v>0</v>
      </c>
      <c r="Q170" s="208"/>
      <c r="R170" s="209">
        <f>SUM(R171:R205)</f>
        <v>4.7629301799999997</v>
      </c>
      <c r="S170" s="208"/>
      <c r="T170" s="210">
        <f>SUM(T171:T205)</f>
        <v>2.1600000000000003E-05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11" t="s">
        <v>80</v>
      </c>
      <c r="AT170" s="212" t="s">
        <v>72</v>
      </c>
      <c r="AU170" s="212" t="s">
        <v>80</v>
      </c>
      <c r="AY170" s="211" t="s">
        <v>140</v>
      </c>
      <c r="BK170" s="213">
        <f>SUM(BK171:BK205)</f>
        <v>0</v>
      </c>
    </row>
    <row r="171" s="2" customFormat="1" ht="24.15" customHeight="1">
      <c r="A171" s="38"/>
      <c r="B171" s="39"/>
      <c r="C171" s="216" t="s">
        <v>187</v>
      </c>
      <c r="D171" s="216" t="s">
        <v>142</v>
      </c>
      <c r="E171" s="217" t="s">
        <v>188</v>
      </c>
      <c r="F171" s="218" t="s">
        <v>189</v>
      </c>
      <c r="G171" s="219" t="s">
        <v>169</v>
      </c>
      <c r="H171" s="220">
        <v>5.6950000000000003</v>
      </c>
      <c r="I171" s="221"/>
      <c r="J171" s="222">
        <f>ROUND(I171*H171,2)</f>
        <v>0</v>
      </c>
      <c r="K171" s="223"/>
      <c r="L171" s="44"/>
      <c r="M171" s="224" t="s">
        <v>1</v>
      </c>
      <c r="N171" s="225" t="s">
        <v>40</v>
      </c>
      <c r="O171" s="92"/>
      <c r="P171" s="226">
        <f>O171*H171</f>
        <v>0</v>
      </c>
      <c r="Q171" s="226">
        <v>0.00025999999999999998</v>
      </c>
      <c r="R171" s="226">
        <f>Q171*H171</f>
        <v>0.0014806999999999999</v>
      </c>
      <c r="S171" s="226">
        <v>0</v>
      </c>
      <c r="T171" s="227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8" t="s">
        <v>146</v>
      </c>
      <c r="AT171" s="228" t="s">
        <v>142</v>
      </c>
      <c r="AU171" s="228" t="s">
        <v>82</v>
      </c>
      <c r="AY171" s="17" t="s">
        <v>140</v>
      </c>
      <c r="BE171" s="229">
        <f>IF(N171="základní",J171,0)</f>
        <v>0</v>
      </c>
      <c r="BF171" s="229">
        <f>IF(N171="snížená",J171,0)</f>
        <v>0</v>
      </c>
      <c r="BG171" s="229">
        <f>IF(N171="zákl. přenesená",J171,0)</f>
        <v>0</v>
      </c>
      <c r="BH171" s="229">
        <f>IF(N171="sníž. přenesená",J171,0)</f>
        <v>0</v>
      </c>
      <c r="BI171" s="229">
        <f>IF(N171="nulová",J171,0)</f>
        <v>0</v>
      </c>
      <c r="BJ171" s="17" t="s">
        <v>146</v>
      </c>
      <c r="BK171" s="229">
        <f>ROUND(I171*H171,2)</f>
        <v>0</v>
      </c>
      <c r="BL171" s="17" t="s">
        <v>146</v>
      </c>
      <c r="BM171" s="228" t="s">
        <v>190</v>
      </c>
    </row>
    <row r="172" s="2" customFormat="1">
      <c r="A172" s="38"/>
      <c r="B172" s="39"/>
      <c r="C172" s="40"/>
      <c r="D172" s="230" t="s">
        <v>148</v>
      </c>
      <c r="E172" s="40"/>
      <c r="F172" s="231" t="s">
        <v>191</v>
      </c>
      <c r="G172" s="40"/>
      <c r="H172" s="40"/>
      <c r="I172" s="232"/>
      <c r="J172" s="40"/>
      <c r="K172" s="40"/>
      <c r="L172" s="44"/>
      <c r="M172" s="233"/>
      <c r="N172" s="234"/>
      <c r="O172" s="92"/>
      <c r="P172" s="92"/>
      <c r="Q172" s="92"/>
      <c r="R172" s="92"/>
      <c r="S172" s="92"/>
      <c r="T172" s="93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148</v>
      </c>
      <c r="AU172" s="17" t="s">
        <v>82</v>
      </c>
    </row>
    <row r="173" s="13" customFormat="1">
      <c r="A173" s="13"/>
      <c r="B173" s="235"/>
      <c r="C173" s="236"/>
      <c r="D173" s="230" t="s">
        <v>150</v>
      </c>
      <c r="E173" s="237" t="s">
        <v>1</v>
      </c>
      <c r="F173" s="238" t="s">
        <v>192</v>
      </c>
      <c r="G173" s="236"/>
      <c r="H173" s="239">
        <v>5.6950000000000003</v>
      </c>
      <c r="I173" s="240"/>
      <c r="J173" s="236"/>
      <c r="K173" s="236"/>
      <c r="L173" s="241"/>
      <c r="M173" s="242"/>
      <c r="N173" s="243"/>
      <c r="O173" s="243"/>
      <c r="P173" s="243"/>
      <c r="Q173" s="243"/>
      <c r="R173" s="243"/>
      <c r="S173" s="243"/>
      <c r="T173" s="244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5" t="s">
        <v>150</v>
      </c>
      <c r="AU173" s="245" t="s">
        <v>82</v>
      </c>
      <c r="AV173" s="13" t="s">
        <v>82</v>
      </c>
      <c r="AW173" s="13" t="s">
        <v>30</v>
      </c>
      <c r="AX173" s="13" t="s">
        <v>80</v>
      </c>
      <c r="AY173" s="245" t="s">
        <v>140</v>
      </c>
    </row>
    <row r="174" s="2" customFormat="1" ht="21.75" customHeight="1">
      <c r="A174" s="38"/>
      <c r="B174" s="39"/>
      <c r="C174" s="216" t="s">
        <v>156</v>
      </c>
      <c r="D174" s="216" t="s">
        <v>142</v>
      </c>
      <c r="E174" s="217" t="s">
        <v>193</v>
      </c>
      <c r="F174" s="218" t="s">
        <v>194</v>
      </c>
      <c r="G174" s="219" t="s">
        <v>169</v>
      </c>
      <c r="H174" s="220">
        <v>5.6950000000000003</v>
      </c>
      <c r="I174" s="221"/>
      <c r="J174" s="222">
        <f>ROUND(I174*H174,2)</f>
        <v>0</v>
      </c>
      <c r="K174" s="223"/>
      <c r="L174" s="44"/>
      <c r="M174" s="224" t="s">
        <v>1</v>
      </c>
      <c r="N174" s="225" t="s">
        <v>40</v>
      </c>
      <c r="O174" s="92"/>
      <c r="P174" s="226">
        <f>O174*H174</f>
        <v>0</v>
      </c>
      <c r="Q174" s="226">
        <v>0.0043800000000000002</v>
      </c>
      <c r="R174" s="226">
        <f>Q174*H174</f>
        <v>0.024944100000000004</v>
      </c>
      <c r="S174" s="226">
        <v>0</v>
      </c>
      <c r="T174" s="227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8" t="s">
        <v>146</v>
      </c>
      <c r="AT174" s="228" t="s">
        <v>142</v>
      </c>
      <c r="AU174" s="228" t="s">
        <v>82</v>
      </c>
      <c r="AY174" s="17" t="s">
        <v>140</v>
      </c>
      <c r="BE174" s="229">
        <f>IF(N174="základní",J174,0)</f>
        <v>0</v>
      </c>
      <c r="BF174" s="229">
        <f>IF(N174="snížená",J174,0)</f>
        <v>0</v>
      </c>
      <c r="BG174" s="229">
        <f>IF(N174="zákl. přenesená",J174,0)</f>
        <v>0</v>
      </c>
      <c r="BH174" s="229">
        <f>IF(N174="sníž. přenesená",J174,0)</f>
        <v>0</v>
      </c>
      <c r="BI174" s="229">
        <f>IF(N174="nulová",J174,0)</f>
        <v>0</v>
      </c>
      <c r="BJ174" s="17" t="s">
        <v>146</v>
      </c>
      <c r="BK174" s="229">
        <f>ROUND(I174*H174,2)</f>
        <v>0</v>
      </c>
      <c r="BL174" s="17" t="s">
        <v>146</v>
      </c>
      <c r="BM174" s="228" t="s">
        <v>195</v>
      </c>
    </row>
    <row r="175" s="2" customFormat="1">
      <c r="A175" s="38"/>
      <c r="B175" s="39"/>
      <c r="C175" s="40"/>
      <c r="D175" s="230" t="s">
        <v>148</v>
      </c>
      <c r="E175" s="40"/>
      <c r="F175" s="231" t="s">
        <v>196</v>
      </c>
      <c r="G175" s="40"/>
      <c r="H175" s="40"/>
      <c r="I175" s="232"/>
      <c r="J175" s="40"/>
      <c r="K175" s="40"/>
      <c r="L175" s="44"/>
      <c r="M175" s="233"/>
      <c r="N175" s="234"/>
      <c r="O175" s="92"/>
      <c r="P175" s="92"/>
      <c r="Q175" s="92"/>
      <c r="R175" s="92"/>
      <c r="S175" s="92"/>
      <c r="T175" s="93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148</v>
      </c>
      <c r="AU175" s="17" t="s">
        <v>82</v>
      </c>
    </row>
    <row r="176" s="13" customFormat="1">
      <c r="A176" s="13"/>
      <c r="B176" s="235"/>
      <c r="C176" s="236"/>
      <c r="D176" s="230" t="s">
        <v>150</v>
      </c>
      <c r="E176" s="237" t="s">
        <v>1</v>
      </c>
      <c r="F176" s="238" t="s">
        <v>192</v>
      </c>
      <c r="G176" s="236"/>
      <c r="H176" s="239">
        <v>5.6950000000000003</v>
      </c>
      <c r="I176" s="240"/>
      <c r="J176" s="236"/>
      <c r="K176" s="236"/>
      <c r="L176" s="241"/>
      <c r="M176" s="242"/>
      <c r="N176" s="243"/>
      <c r="O176" s="243"/>
      <c r="P176" s="243"/>
      <c r="Q176" s="243"/>
      <c r="R176" s="243"/>
      <c r="S176" s="243"/>
      <c r="T176" s="244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5" t="s">
        <v>150</v>
      </c>
      <c r="AU176" s="245" t="s">
        <v>82</v>
      </c>
      <c r="AV176" s="13" t="s">
        <v>82</v>
      </c>
      <c r="AW176" s="13" t="s">
        <v>30</v>
      </c>
      <c r="AX176" s="13" t="s">
        <v>80</v>
      </c>
      <c r="AY176" s="245" t="s">
        <v>140</v>
      </c>
    </row>
    <row r="177" s="2" customFormat="1" ht="24.15" customHeight="1">
      <c r="A177" s="38"/>
      <c r="B177" s="39"/>
      <c r="C177" s="216" t="s">
        <v>197</v>
      </c>
      <c r="D177" s="216" t="s">
        <v>142</v>
      </c>
      <c r="E177" s="217" t="s">
        <v>198</v>
      </c>
      <c r="F177" s="218" t="s">
        <v>199</v>
      </c>
      <c r="G177" s="219" t="s">
        <v>169</v>
      </c>
      <c r="H177" s="220">
        <v>5.6950000000000003</v>
      </c>
      <c r="I177" s="221"/>
      <c r="J177" s="222">
        <f>ROUND(I177*H177,2)</f>
        <v>0</v>
      </c>
      <c r="K177" s="223"/>
      <c r="L177" s="44"/>
      <c r="M177" s="224" t="s">
        <v>1</v>
      </c>
      <c r="N177" s="225" t="s">
        <v>40</v>
      </c>
      <c r="O177" s="92"/>
      <c r="P177" s="226">
        <f>O177*H177</f>
        <v>0</v>
      </c>
      <c r="Q177" s="226">
        <v>0.018380000000000001</v>
      </c>
      <c r="R177" s="226">
        <f>Q177*H177</f>
        <v>0.10467410000000001</v>
      </c>
      <c r="S177" s="226">
        <v>0</v>
      </c>
      <c r="T177" s="227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8" t="s">
        <v>146</v>
      </c>
      <c r="AT177" s="228" t="s">
        <v>142</v>
      </c>
      <c r="AU177" s="228" t="s">
        <v>82</v>
      </c>
      <c r="AY177" s="17" t="s">
        <v>140</v>
      </c>
      <c r="BE177" s="229">
        <f>IF(N177="základní",J177,0)</f>
        <v>0</v>
      </c>
      <c r="BF177" s="229">
        <f>IF(N177="snížená",J177,0)</f>
        <v>0</v>
      </c>
      <c r="BG177" s="229">
        <f>IF(N177="zákl. přenesená",J177,0)</f>
        <v>0</v>
      </c>
      <c r="BH177" s="229">
        <f>IF(N177="sníž. přenesená",J177,0)</f>
        <v>0</v>
      </c>
      <c r="BI177" s="229">
        <f>IF(N177="nulová",J177,0)</f>
        <v>0</v>
      </c>
      <c r="BJ177" s="17" t="s">
        <v>146</v>
      </c>
      <c r="BK177" s="229">
        <f>ROUND(I177*H177,2)</f>
        <v>0</v>
      </c>
      <c r="BL177" s="17" t="s">
        <v>146</v>
      </c>
      <c r="BM177" s="228" t="s">
        <v>200</v>
      </c>
    </row>
    <row r="178" s="2" customFormat="1">
      <c r="A178" s="38"/>
      <c r="B178" s="39"/>
      <c r="C178" s="40"/>
      <c r="D178" s="230" t="s">
        <v>148</v>
      </c>
      <c r="E178" s="40"/>
      <c r="F178" s="231" t="s">
        <v>201</v>
      </c>
      <c r="G178" s="40"/>
      <c r="H178" s="40"/>
      <c r="I178" s="232"/>
      <c r="J178" s="40"/>
      <c r="K178" s="40"/>
      <c r="L178" s="44"/>
      <c r="M178" s="233"/>
      <c r="N178" s="234"/>
      <c r="O178" s="92"/>
      <c r="P178" s="92"/>
      <c r="Q178" s="92"/>
      <c r="R178" s="92"/>
      <c r="S178" s="92"/>
      <c r="T178" s="93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148</v>
      </c>
      <c r="AU178" s="17" t="s">
        <v>82</v>
      </c>
    </row>
    <row r="179" s="13" customFormat="1">
      <c r="A179" s="13"/>
      <c r="B179" s="235"/>
      <c r="C179" s="236"/>
      <c r="D179" s="230" t="s">
        <v>150</v>
      </c>
      <c r="E179" s="237" t="s">
        <v>1</v>
      </c>
      <c r="F179" s="238" t="s">
        <v>192</v>
      </c>
      <c r="G179" s="236"/>
      <c r="H179" s="239">
        <v>5.6950000000000003</v>
      </c>
      <c r="I179" s="240"/>
      <c r="J179" s="236"/>
      <c r="K179" s="236"/>
      <c r="L179" s="241"/>
      <c r="M179" s="242"/>
      <c r="N179" s="243"/>
      <c r="O179" s="243"/>
      <c r="P179" s="243"/>
      <c r="Q179" s="243"/>
      <c r="R179" s="243"/>
      <c r="S179" s="243"/>
      <c r="T179" s="244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5" t="s">
        <v>150</v>
      </c>
      <c r="AU179" s="245" t="s">
        <v>82</v>
      </c>
      <c r="AV179" s="13" t="s">
        <v>82</v>
      </c>
      <c r="AW179" s="13" t="s">
        <v>30</v>
      </c>
      <c r="AX179" s="13" t="s">
        <v>80</v>
      </c>
      <c r="AY179" s="245" t="s">
        <v>140</v>
      </c>
    </row>
    <row r="180" s="2" customFormat="1" ht="24.15" customHeight="1">
      <c r="A180" s="38"/>
      <c r="B180" s="39"/>
      <c r="C180" s="216" t="s">
        <v>202</v>
      </c>
      <c r="D180" s="216" t="s">
        <v>142</v>
      </c>
      <c r="E180" s="217" t="s">
        <v>203</v>
      </c>
      <c r="F180" s="218" t="s">
        <v>204</v>
      </c>
      <c r="G180" s="219" t="s">
        <v>169</v>
      </c>
      <c r="H180" s="220">
        <v>30.684999999999999</v>
      </c>
      <c r="I180" s="221"/>
      <c r="J180" s="222">
        <f>ROUND(I180*H180,2)</f>
        <v>0</v>
      </c>
      <c r="K180" s="223"/>
      <c r="L180" s="44"/>
      <c r="M180" s="224" t="s">
        <v>1</v>
      </c>
      <c r="N180" s="225" t="s">
        <v>40</v>
      </c>
      <c r="O180" s="92"/>
      <c r="P180" s="226">
        <f>O180*H180</f>
        <v>0</v>
      </c>
      <c r="Q180" s="226">
        <v>0.00025999999999999998</v>
      </c>
      <c r="R180" s="226">
        <f>Q180*H180</f>
        <v>0.0079780999999999984</v>
      </c>
      <c r="S180" s="226">
        <v>0</v>
      </c>
      <c r="T180" s="227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8" t="s">
        <v>146</v>
      </c>
      <c r="AT180" s="228" t="s">
        <v>142</v>
      </c>
      <c r="AU180" s="228" t="s">
        <v>82</v>
      </c>
      <c r="AY180" s="17" t="s">
        <v>140</v>
      </c>
      <c r="BE180" s="229">
        <f>IF(N180="základní",J180,0)</f>
        <v>0</v>
      </c>
      <c r="BF180" s="229">
        <f>IF(N180="snížená",J180,0)</f>
        <v>0</v>
      </c>
      <c r="BG180" s="229">
        <f>IF(N180="zákl. přenesená",J180,0)</f>
        <v>0</v>
      </c>
      <c r="BH180" s="229">
        <f>IF(N180="sníž. přenesená",J180,0)</f>
        <v>0</v>
      </c>
      <c r="BI180" s="229">
        <f>IF(N180="nulová",J180,0)</f>
        <v>0</v>
      </c>
      <c r="BJ180" s="17" t="s">
        <v>146</v>
      </c>
      <c r="BK180" s="229">
        <f>ROUND(I180*H180,2)</f>
        <v>0</v>
      </c>
      <c r="BL180" s="17" t="s">
        <v>146</v>
      </c>
      <c r="BM180" s="228" t="s">
        <v>205</v>
      </c>
    </row>
    <row r="181" s="2" customFormat="1">
      <c r="A181" s="38"/>
      <c r="B181" s="39"/>
      <c r="C181" s="40"/>
      <c r="D181" s="230" t="s">
        <v>148</v>
      </c>
      <c r="E181" s="40"/>
      <c r="F181" s="231" t="s">
        <v>206</v>
      </c>
      <c r="G181" s="40"/>
      <c r="H181" s="40"/>
      <c r="I181" s="232"/>
      <c r="J181" s="40"/>
      <c r="K181" s="40"/>
      <c r="L181" s="44"/>
      <c r="M181" s="233"/>
      <c r="N181" s="234"/>
      <c r="O181" s="92"/>
      <c r="P181" s="92"/>
      <c r="Q181" s="92"/>
      <c r="R181" s="92"/>
      <c r="S181" s="92"/>
      <c r="T181" s="93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148</v>
      </c>
      <c r="AU181" s="17" t="s">
        <v>82</v>
      </c>
    </row>
    <row r="182" s="13" customFormat="1">
      <c r="A182" s="13"/>
      <c r="B182" s="235"/>
      <c r="C182" s="236"/>
      <c r="D182" s="230" t="s">
        <v>150</v>
      </c>
      <c r="E182" s="237" t="s">
        <v>1</v>
      </c>
      <c r="F182" s="238" t="s">
        <v>207</v>
      </c>
      <c r="G182" s="236"/>
      <c r="H182" s="239">
        <v>30.684999999999999</v>
      </c>
      <c r="I182" s="240"/>
      <c r="J182" s="236"/>
      <c r="K182" s="236"/>
      <c r="L182" s="241"/>
      <c r="M182" s="242"/>
      <c r="N182" s="243"/>
      <c r="O182" s="243"/>
      <c r="P182" s="243"/>
      <c r="Q182" s="243"/>
      <c r="R182" s="243"/>
      <c r="S182" s="243"/>
      <c r="T182" s="244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5" t="s">
        <v>150</v>
      </c>
      <c r="AU182" s="245" t="s">
        <v>82</v>
      </c>
      <c r="AV182" s="13" t="s">
        <v>82</v>
      </c>
      <c r="AW182" s="13" t="s">
        <v>30</v>
      </c>
      <c r="AX182" s="13" t="s">
        <v>80</v>
      </c>
      <c r="AY182" s="245" t="s">
        <v>140</v>
      </c>
    </row>
    <row r="183" s="2" customFormat="1" ht="21.75" customHeight="1">
      <c r="A183" s="38"/>
      <c r="B183" s="39"/>
      <c r="C183" s="216" t="s">
        <v>208</v>
      </c>
      <c r="D183" s="216" t="s">
        <v>142</v>
      </c>
      <c r="E183" s="217" t="s">
        <v>209</v>
      </c>
      <c r="F183" s="218" t="s">
        <v>210</v>
      </c>
      <c r="G183" s="219" t="s">
        <v>169</v>
      </c>
      <c r="H183" s="220">
        <v>30.684999999999999</v>
      </c>
      <c r="I183" s="221"/>
      <c r="J183" s="222">
        <f>ROUND(I183*H183,2)</f>
        <v>0</v>
      </c>
      <c r="K183" s="223"/>
      <c r="L183" s="44"/>
      <c r="M183" s="224" t="s">
        <v>1</v>
      </c>
      <c r="N183" s="225" t="s">
        <v>40</v>
      </c>
      <c r="O183" s="92"/>
      <c r="P183" s="226">
        <f>O183*H183</f>
        <v>0</v>
      </c>
      <c r="Q183" s="226">
        <v>0.0043800000000000002</v>
      </c>
      <c r="R183" s="226">
        <f>Q183*H183</f>
        <v>0.1344003</v>
      </c>
      <c r="S183" s="226">
        <v>0</v>
      </c>
      <c r="T183" s="227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28" t="s">
        <v>146</v>
      </c>
      <c r="AT183" s="228" t="s">
        <v>142</v>
      </c>
      <c r="AU183" s="228" t="s">
        <v>82</v>
      </c>
      <c r="AY183" s="17" t="s">
        <v>140</v>
      </c>
      <c r="BE183" s="229">
        <f>IF(N183="základní",J183,0)</f>
        <v>0</v>
      </c>
      <c r="BF183" s="229">
        <f>IF(N183="snížená",J183,0)</f>
        <v>0</v>
      </c>
      <c r="BG183" s="229">
        <f>IF(N183="zákl. přenesená",J183,0)</f>
        <v>0</v>
      </c>
      <c r="BH183" s="229">
        <f>IF(N183="sníž. přenesená",J183,0)</f>
        <v>0</v>
      </c>
      <c r="BI183" s="229">
        <f>IF(N183="nulová",J183,0)</f>
        <v>0</v>
      </c>
      <c r="BJ183" s="17" t="s">
        <v>146</v>
      </c>
      <c r="BK183" s="229">
        <f>ROUND(I183*H183,2)</f>
        <v>0</v>
      </c>
      <c r="BL183" s="17" t="s">
        <v>146</v>
      </c>
      <c r="BM183" s="228" t="s">
        <v>211</v>
      </c>
    </row>
    <row r="184" s="2" customFormat="1">
      <c r="A184" s="38"/>
      <c r="B184" s="39"/>
      <c r="C184" s="40"/>
      <c r="D184" s="230" t="s">
        <v>148</v>
      </c>
      <c r="E184" s="40"/>
      <c r="F184" s="231" t="s">
        <v>212</v>
      </c>
      <c r="G184" s="40"/>
      <c r="H184" s="40"/>
      <c r="I184" s="232"/>
      <c r="J184" s="40"/>
      <c r="K184" s="40"/>
      <c r="L184" s="44"/>
      <c r="M184" s="233"/>
      <c r="N184" s="234"/>
      <c r="O184" s="92"/>
      <c r="P184" s="92"/>
      <c r="Q184" s="92"/>
      <c r="R184" s="92"/>
      <c r="S184" s="92"/>
      <c r="T184" s="93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148</v>
      </c>
      <c r="AU184" s="17" t="s">
        <v>82</v>
      </c>
    </row>
    <row r="185" s="13" customFormat="1">
      <c r="A185" s="13"/>
      <c r="B185" s="235"/>
      <c r="C185" s="236"/>
      <c r="D185" s="230" t="s">
        <v>150</v>
      </c>
      <c r="E185" s="237" t="s">
        <v>1</v>
      </c>
      <c r="F185" s="238" t="s">
        <v>207</v>
      </c>
      <c r="G185" s="236"/>
      <c r="H185" s="239">
        <v>30.684999999999999</v>
      </c>
      <c r="I185" s="240"/>
      <c r="J185" s="236"/>
      <c r="K185" s="236"/>
      <c r="L185" s="241"/>
      <c r="M185" s="242"/>
      <c r="N185" s="243"/>
      <c r="O185" s="243"/>
      <c r="P185" s="243"/>
      <c r="Q185" s="243"/>
      <c r="R185" s="243"/>
      <c r="S185" s="243"/>
      <c r="T185" s="244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5" t="s">
        <v>150</v>
      </c>
      <c r="AU185" s="245" t="s">
        <v>82</v>
      </c>
      <c r="AV185" s="13" t="s">
        <v>82</v>
      </c>
      <c r="AW185" s="13" t="s">
        <v>30</v>
      </c>
      <c r="AX185" s="13" t="s">
        <v>80</v>
      </c>
      <c r="AY185" s="245" t="s">
        <v>140</v>
      </c>
    </row>
    <row r="186" s="2" customFormat="1" ht="24.15" customHeight="1">
      <c r="A186" s="38"/>
      <c r="B186" s="39"/>
      <c r="C186" s="216" t="s">
        <v>8</v>
      </c>
      <c r="D186" s="216" t="s">
        <v>142</v>
      </c>
      <c r="E186" s="217" t="s">
        <v>213</v>
      </c>
      <c r="F186" s="218" t="s">
        <v>214</v>
      </c>
      <c r="G186" s="219" t="s">
        <v>169</v>
      </c>
      <c r="H186" s="220">
        <v>30.684999999999999</v>
      </c>
      <c r="I186" s="221"/>
      <c r="J186" s="222">
        <f>ROUND(I186*H186,2)</f>
        <v>0</v>
      </c>
      <c r="K186" s="223"/>
      <c r="L186" s="44"/>
      <c r="M186" s="224" t="s">
        <v>1</v>
      </c>
      <c r="N186" s="225" t="s">
        <v>40</v>
      </c>
      <c r="O186" s="92"/>
      <c r="P186" s="226">
        <f>O186*H186</f>
        <v>0</v>
      </c>
      <c r="Q186" s="226">
        <v>0.018380000000000001</v>
      </c>
      <c r="R186" s="226">
        <f>Q186*H186</f>
        <v>0.56399029999999994</v>
      </c>
      <c r="S186" s="226">
        <v>0</v>
      </c>
      <c r="T186" s="227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28" t="s">
        <v>146</v>
      </c>
      <c r="AT186" s="228" t="s">
        <v>142</v>
      </c>
      <c r="AU186" s="228" t="s">
        <v>82</v>
      </c>
      <c r="AY186" s="17" t="s">
        <v>140</v>
      </c>
      <c r="BE186" s="229">
        <f>IF(N186="základní",J186,0)</f>
        <v>0</v>
      </c>
      <c r="BF186" s="229">
        <f>IF(N186="snížená",J186,0)</f>
        <v>0</v>
      </c>
      <c r="BG186" s="229">
        <f>IF(N186="zákl. přenesená",J186,0)</f>
        <v>0</v>
      </c>
      <c r="BH186" s="229">
        <f>IF(N186="sníž. přenesená",J186,0)</f>
        <v>0</v>
      </c>
      <c r="BI186" s="229">
        <f>IF(N186="nulová",J186,0)</f>
        <v>0</v>
      </c>
      <c r="BJ186" s="17" t="s">
        <v>146</v>
      </c>
      <c r="BK186" s="229">
        <f>ROUND(I186*H186,2)</f>
        <v>0</v>
      </c>
      <c r="BL186" s="17" t="s">
        <v>146</v>
      </c>
      <c r="BM186" s="228" t="s">
        <v>215</v>
      </c>
    </row>
    <row r="187" s="2" customFormat="1">
      <c r="A187" s="38"/>
      <c r="B187" s="39"/>
      <c r="C187" s="40"/>
      <c r="D187" s="230" t="s">
        <v>148</v>
      </c>
      <c r="E187" s="40"/>
      <c r="F187" s="231" t="s">
        <v>216</v>
      </c>
      <c r="G187" s="40"/>
      <c r="H187" s="40"/>
      <c r="I187" s="232"/>
      <c r="J187" s="40"/>
      <c r="K187" s="40"/>
      <c r="L187" s="44"/>
      <c r="M187" s="233"/>
      <c r="N187" s="234"/>
      <c r="O187" s="92"/>
      <c r="P187" s="92"/>
      <c r="Q187" s="92"/>
      <c r="R187" s="92"/>
      <c r="S187" s="92"/>
      <c r="T187" s="93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148</v>
      </c>
      <c r="AU187" s="17" t="s">
        <v>82</v>
      </c>
    </row>
    <row r="188" s="13" customFormat="1">
      <c r="A188" s="13"/>
      <c r="B188" s="235"/>
      <c r="C188" s="236"/>
      <c r="D188" s="230" t="s">
        <v>150</v>
      </c>
      <c r="E188" s="237" t="s">
        <v>1</v>
      </c>
      <c r="F188" s="238" t="s">
        <v>207</v>
      </c>
      <c r="G188" s="236"/>
      <c r="H188" s="239">
        <v>30.684999999999999</v>
      </c>
      <c r="I188" s="240"/>
      <c r="J188" s="236"/>
      <c r="K188" s="236"/>
      <c r="L188" s="241"/>
      <c r="M188" s="242"/>
      <c r="N188" s="243"/>
      <c r="O188" s="243"/>
      <c r="P188" s="243"/>
      <c r="Q188" s="243"/>
      <c r="R188" s="243"/>
      <c r="S188" s="243"/>
      <c r="T188" s="244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5" t="s">
        <v>150</v>
      </c>
      <c r="AU188" s="245" t="s">
        <v>82</v>
      </c>
      <c r="AV188" s="13" t="s">
        <v>82</v>
      </c>
      <c r="AW188" s="13" t="s">
        <v>30</v>
      </c>
      <c r="AX188" s="13" t="s">
        <v>80</v>
      </c>
      <c r="AY188" s="245" t="s">
        <v>140</v>
      </c>
    </row>
    <row r="189" s="2" customFormat="1" ht="24.15" customHeight="1">
      <c r="A189" s="38"/>
      <c r="B189" s="39"/>
      <c r="C189" s="216" t="s">
        <v>217</v>
      </c>
      <c r="D189" s="216" t="s">
        <v>142</v>
      </c>
      <c r="E189" s="217" t="s">
        <v>218</v>
      </c>
      <c r="F189" s="218" t="s">
        <v>219</v>
      </c>
      <c r="G189" s="219" t="s">
        <v>169</v>
      </c>
      <c r="H189" s="220">
        <v>2.1600000000000001</v>
      </c>
      <c r="I189" s="221"/>
      <c r="J189" s="222">
        <f>ROUND(I189*H189,2)</f>
        <v>0</v>
      </c>
      <c r="K189" s="223"/>
      <c r="L189" s="44"/>
      <c r="M189" s="224" t="s">
        <v>1</v>
      </c>
      <c r="N189" s="225" t="s">
        <v>40</v>
      </c>
      <c r="O189" s="92"/>
      <c r="P189" s="226">
        <f>O189*H189</f>
        <v>0</v>
      </c>
      <c r="Q189" s="226">
        <v>0</v>
      </c>
      <c r="R189" s="226">
        <f>Q189*H189</f>
        <v>0</v>
      </c>
      <c r="S189" s="226">
        <v>1.0000000000000001E-05</v>
      </c>
      <c r="T189" s="227">
        <f>S189*H189</f>
        <v>2.1600000000000003E-05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28" t="s">
        <v>146</v>
      </c>
      <c r="AT189" s="228" t="s">
        <v>142</v>
      </c>
      <c r="AU189" s="228" t="s">
        <v>82</v>
      </c>
      <c r="AY189" s="17" t="s">
        <v>140</v>
      </c>
      <c r="BE189" s="229">
        <f>IF(N189="základní",J189,0)</f>
        <v>0</v>
      </c>
      <c r="BF189" s="229">
        <f>IF(N189="snížená",J189,0)</f>
        <v>0</v>
      </c>
      <c r="BG189" s="229">
        <f>IF(N189="zákl. přenesená",J189,0)</f>
        <v>0</v>
      </c>
      <c r="BH189" s="229">
        <f>IF(N189="sníž. přenesená",J189,0)</f>
        <v>0</v>
      </c>
      <c r="BI189" s="229">
        <f>IF(N189="nulová",J189,0)</f>
        <v>0</v>
      </c>
      <c r="BJ189" s="17" t="s">
        <v>146</v>
      </c>
      <c r="BK189" s="229">
        <f>ROUND(I189*H189,2)</f>
        <v>0</v>
      </c>
      <c r="BL189" s="17" t="s">
        <v>146</v>
      </c>
      <c r="BM189" s="228" t="s">
        <v>220</v>
      </c>
    </row>
    <row r="190" s="2" customFormat="1">
      <c r="A190" s="38"/>
      <c r="B190" s="39"/>
      <c r="C190" s="40"/>
      <c r="D190" s="230" t="s">
        <v>148</v>
      </c>
      <c r="E190" s="40"/>
      <c r="F190" s="231" t="s">
        <v>221</v>
      </c>
      <c r="G190" s="40"/>
      <c r="H190" s="40"/>
      <c r="I190" s="232"/>
      <c r="J190" s="40"/>
      <c r="K190" s="40"/>
      <c r="L190" s="44"/>
      <c r="M190" s="233"/>
      <c r="N190" s="234"/>
      <c r="O190" s="92"/>
      <c r="P190" s="92"/>
      <c r="Q190" s="92"/>
      <c r="R190" s="92"/>
      <c r="S190" s="92"/>
      <c r="T190" s="93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148</v>
      </c>
      <c r="AU190" s="17" t="s">
        <v>82</v>
      </c>
    </row>
    <row r="191" s="13" customFormat="1">
      <c r="A191" s="13"/>
      <c r="B191" s="235"/>
      <c r="C191" s="236"/>
      <c r="D191" s="230" t="s">
        <v>150</v>
      </c>
      <c r="E191" s="237" t="s">
        <v>1</v>
      </c>
      <c r="F191" s="238" t="s">
        <v>222</v>
      </c>
      <c r="G191" s="236"/>
      <c r="H191" s="239">
        <v>2.1600000000000001</v>
      </c>
      <c r="I191" s="240"/>
      <c r="J191" s="236"/>
      <c r="K191" s="236"/>
      <c r="L191" s="241"/>
      <c r="M191" s="242"/>
      <c r="N191" s="243"/>
      <c r="O191" s="243"/>
      <c r="P191" s="243"/>
      <c r="Q191" s="243"/>
      <c r="R191" s="243"/>
      <c r="S191" s="243"/>
      <c r="T191" s="244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5" t="s">
        <v>150</v>
      </c>
      <c r="AU191" s="245" t="s">
        <v>82</v>
      </c>
      <c r="AV191" s="13" t="s">
        <v>82</v>
      </c>
      <c r="AW191" s="13" t="s">
        <v>30</v>
      </c>
      <c r="AX191" s="13" t="s">
        <v>80</v>
      </c>
      <c r="AY191" s="245" t="s">
        <v>140</v>
      </c>
    </row>
    <row r="192" s="2" customFormat="1" ht="33" customHeight="1">
      <c r="A192" s="38"/>
      <c r="B192" s="39"/>
      <c r="C192" s="216" t="s">
        <v>223</v>
      </c>
      <c r="D192" s="216" t="s">
        <v>142</v>
      </c>
      <c r="E192" s="217" t="s">
        <v>224</v>
      </c>
      <c r="F192" s="218" t="s">
        <v>225</v>
      </c>
      <c r="G192" s="219" t="s">
        <v>145</v>
      </c>
      <c r="H192" s="220">
        <v>1.6790000000000001</v>
      </c>
      <c r="I192" s="221"/>
      <c r="J192" s="222">
        <f>ROUND(I192*H192,2)</f>
        <v>0</v>
      </c>
      <c r="K192" s="223"/>
      <c r="L192" s="44"/>
      <c r="M192" s="224" t="s">
        <v>1</v>
      </c>
      <c r="N192" s="225" t="s">
        <v>40</v>
      </c>
      <c r="O192" s="92"/>
      <c r="P192" s="226">
        <f>O192*H192</f>
        <v>0</v>
      </c>
      <c r="Q192" s="226">
        <v>2.3010199999999998</v>
      </c>
      <c r="R192" s="226">
        <f>Q192*H192</f>
        <v>3.8634125799999999</v>
      </c>
      <c r="S192" s="226">
        <v>0</v>
      </c>
      <c r="T192" s="227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28" t="s">
        <v>146</v>
      </c>
      <c r="AT192" s="228" t="s">
        <v>142</v>
      </c>
      <c r="AU192" s="228" t="s">
        <v>82</v>
      </c>
      <c r="AY192" s="17" t="s">
        <v>140</v>
      </c>
      <c r="BE192" s="229">
        <f>IF(N192="základní",J192,0)</f>
        <v>0</v>
      </c>
      <c r="BF192" s="229">
        <f>IF(N192="snížená",J192,0)</f>
        <v>0</v>
      </c>
      <c r="BG192" s="229">
        <f>IF(N192="zákl. přenesená",J192,0)</f>
        <v>0</v>
      </c>
      <c r="BH192" s="229">
        <f>IF(N192="sníž. přenesená",J192,0)</f>
        <v>0</v>
      </c>
      <c r="BI192" s="229">
        <f>IF(N192="nulová",J192,0)</f>
        <v>0</v>
      </c>
      <c r="BJ192" s="17" t="s">
        <v>146</v>
      </c>
      <c r="BK192" s="229">
        <f>ROUND(I192*H192,2)</f>
        <v>0</v>
      </c>
      <c r="BL192" s="17" t="s">
        <v>146</v>
      </c>
      <c r="BM192" s="228" t="s">
        <v>226</v>
      </c>
    </row>
    <row r="193" s="2" customFormat="1">
      <c r="A193" s="38"/>
      <c r="B193" s="39"/>
      <c r="C193" s="40"/>
      <c r="D193" s="230" t="s">
        <v>148</v>
      </c>
      <c r="E193" s="40"/>
      <c r="F193" s="231" t="s">
        <v>227</v>
      </c>
      <c r="G193" s="40"/>
      <c r="H193" s="40"/>
      <c r="I193" s="232"/>
      <c r="J193" s="40"/>
      <c r="K193" s="40"/>
      <c r="L193" s="44"/>
      <c r="M193" s="233"/>
      <c r="N193" s="234"/>
      <c r="O193" s="92"/>
      <c r="P193" s="92"/>
      <c r="Q193" s="92"/>
      <c r="R193" s="92"/>
      <c r="S193" s="92"/>
      <c r="T193" s="93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148</v>
      </c>
      <c r="AU193" s="17" t="s">
        <v>82</v>
      </c>
    </row>
    <row r="194" s="13" customFormat="1">
      <c r="A194" s="13"/>
      <c r="B194" s="235"/>
      <c r="C194" s="236"/>
      <c r="D194" s="230" t="s">
        <v>150</v>
      </c>
      <c r="E194" s="237" t="s">
        <v>1</v>
      </c>
      <c r="F194" s="238" t="s">
        <v>228</v>
      </c>
      <c r="G194" s="236"/>
      <c r="H194" s="239">
        <v>1.6790000000000001</v>
      </c>
      <c r="I194" s="240"/>
      <c r="J194" s="236"/>
      <c r="K194" s="236"/>
      <c r="L194" s="241"/>
      <c r="M194" s="242"/>
      <c r="N194" s="243"/>
      <c r="O194" s="243"/>
      <c r="P194" s="243"/>
      <c r="Q194" s="243"/>
      <c r="R194" s="243"/>
      <c r="S194" s="243"/>
      <c r="T194" s="244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5" t="s">
        <v>150</v>
      </c>
      <c r="AU194" s="245" t="s">
        <v>82</v>
      </c>
      <c r="AV194" s="13" t="s">
        <v>82</v>
      </c>
      <c r="AW194" s="13" t="s">
        <v>30</v>
      </c>
      <c r="AX194" s="13" t="s">
        <v>80</v>
      </c>
      <c r="AY194" s="245" t="s">
        <v>140</v>
      </c>
    </row>
    <row r="195" s="2" customFormat="1" ht="21.75" customHeight="1">
      <c r="A195" s="38"/>
      <c r="B195" s="39"/>
      <c r="C195" s="216" t="s">
        <v>229</v>
      </c>
      <c r="D195" s="216" t="s">
        <v>142</v>
      </c>
      <c r="E195" s="217" t="s">
        <v>230</v>
      </c>
      <c r="F195" s="218" t="s">
        <v>231</v>
      </c>
      <c r="G195" s="219" t="s">
        <v>177</v>
      </c>
      <c r="H195" s="220">
        <v>1</v>
      </c>
      <c r="I195" s="221"/>
      <c r="J195" s="222">
        <f>ROUND(I195*H195,2)</f>
        <v>0</v>
      </c>
      <c r="K195" s="223"/>
      <c r="L195" s="44"/>
      <c r="M195" s="224" t="s">
        <v>1</v>
      </c>
      <c r="N195" s="225" t="s">
        <v>40</v>
      </c>
      <c r="O195" s="92"/>
      <c r="P195" s="226">
        <f>O195*H195</f>
        <v>0</v>
      </c>
      <c r="Q195" s="226">
        <v>0.04684</v>
      </c>
      <c r="R195" s="226">
        <f>Q195*H195</f>
        <v>0.04684</v>
      </c>
      <c r="S195" s="226">
        <v>0</v>
      </c>
      <c r="T195" s="227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28" t="s">
        <v>146</v>
      </c>
      <c r="AT195" s="228" t="s">
        <v>142</v>
      </c>
      <c r="AU195" s="228" t="s">
        <v>82</v>
      </c>
      <c r="AY195" s="17" t="s">
        <v>140</v>
      </c>
      <c r="BE195" s="229">
        <f>IF(N195="základní",J195,0)</f>
        <v>0</v>
      </c>
      <c r="BF195" s="229">
        <f>IF(N195="snížená",J195,0)</f>
        <v>0</v>
      </c>
      <c r="BG195" s="229">
        <f>IF(N195="zákl. přenesená",J195,0)</f>
        <v>0</v>
      </c>
      <c r="BH195" s="229">
        <f>IF(N195="sníž. přenesená",J195,0)</f>
        <v>0</v>
      </c>
      <c r="BI195" s="229">
        <f>IF(N195="nulová",J195,0)</f>
        <v>0</v>
      </c>
      <c r="BJ195" s="17" t="s">
        <v>146</v>
      </c>
      <c r="BK195" s="229">
        <f>ROUND(I195*H195,2)</f>
        <v>0</v>
      </c>
      <c r="BL195" s="17" t="s">
        <v>146</v>
      </c>
      <c r="BM195" s="228" t="s">
        <v>232</v>
      </c>
    </row>
    <row r="196" s="2" customFormat="1">
      <c r="A196" s="38"/>
      <c r="B196" s="39"/>
      <c r="C196" s="40"/>
      <c r="D196" s="230" t="s">
        <v>148</v>
      </c>
      <c r="E196" s="40"/>
      <c r="F196" s="231" t="s">
        <v>233</v>
      </c>
      <c r="G196" s="40"/>
      <c r="H196" s="40"/>
      <c r="I196" s="232"/>
      <c r="J196" s="40"/>
      <c r="K196" s="40"/>
      <c r="L196" s="44"/>
      <c r="M196" s="233"/>
      <c r="N196" s="234"/>
      <c r="O196" s="92"/>
      <c r="P196" s="92"/>
      <c r="Q196" s="92"/>
      <c r="R196" s="92"/>
      <c r="S196" s="92"/>
      <c r="T196" s="93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148</v>
      </c>
      <c r="AU196" s="17" t="s">
        <v>82</v>
      </c>
    </row>
    <row r="197" s="2" customFormat="1" ht="37.8" customHeight="1">
      <c r="A197" s="38"/>
      <c r="B197" s="39"/>
      <c r="C197" s="246" t="s">
        <v>234</v>
      </c>
      <c r="D197" s="246" t="s">
        <v>152</v>
      </c>
      <c r="E197" s="247" t="s">
        <v>235</v>
      </c>
      <c r="F197" s="248" t="s">
        <v>236</v>
      </c>
      <c r="G197" s="249" t="s">
        <v>177</v>
      </c>
      <c r="H197" s="250">
        <v>1</v>
      </c>
      <c r="I197" s="251"/>
      <c r="J197" s="252">
        <f>ROUND(I197*H197,2)</f>
        <v>0</v>
      </c>
      <c r="K197" s="253"/>
      <c r="L197" s="254"/>
      <c r="M197" s="255" t="s">
        <v>1</v>
      </c>
      <c r="N197" s="256" t="s">
        <v>40</v>
      </c>
      <c r="O197" s="92"/>
      <c r="P197" s="226">
        <f>O197*H197</f>
        <v>0</v>
      </c>
      <c r="Q197" s="226">
        <v>0.01521</v>
      </c>
      <c r="R197" s="226">
        <f>Q197*H197</f>
        <v>0.01521</v>
      </c>
      <c r="S197" s="226">
        <v>0</v>
      </c>
      <c r="T197" s="227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28" t="s">
        <v>156</v>
      </c>
      <c r="AT197" s="228" t="s">
        <v>152</v>
      </c>
      <c r="AU197" s="228" t="s">
        <v>82</v>
      </c>
      <c r="AY197" s="17" t="s">
        <v>140</v>
      </c>
      <c r="BE197" s="229">
        <f>IF(N197="základní",J197,0)</f>
        <v>0</v>
      </c>
      <c r="BF197" s="229">
        <f>IF(N197="snížená",J197,0)</f>
        <v>0</v>
      </c>
      <c r="BG197" s="229">
        <f>IF(N197="zákl. přenesená",J197,0)</f>
        <v>0</v>
      </c>
      <c r="BH197" s="229">
        <f>IF(N197="sníž. přenesená",J197,0)</f>
        <v>0</v>
      </c>
      <c r="BI197" s="229">
        <f>IF(N197="nulová",J197,0)</f>
        <v>0</v>
      </c>
      <c r="BJ197" s="17" t="s">
        <v>146</v>
      </c>
      <c r="BK197" s="229">
        <f>ROUND(I197*H197,2)</f>
        <v>0</v>
      </c>
      <c r="BL197" s="17" t="s">
        <v>146</v>
      </c>
      <c r="BM197" s="228" t="s">
        <v>237</v>
      </c>
    </row>
    <row r="198" s="2" customFormat="1">
      <c r="A198" s="38"/>
      <c r="B198" s="39"/>
      <c r="C198" s="40"/>
      <c r="D198" s="230" t="s">
        <v>148</v>
      </c>
      <c r="E198" s="40"/>
      <c r="F198" s="231" t="s">
        <v>236</v>
      </c>
      <c r="G198" s="40"/>
      <c r="H198" s="40"/>
      <c r="I198" s="232"/>
      <c r="J198" s="40"/>
      <c r="K198" s="40"/>
      <c r="L198" s="44"/>
      <c r="M198" s="233"/>
      <c r="N198" s="234"/>
      <c r="O198" s="92"/>
      <c r="P198" s="92"/>
      <c r="Q198" s="92"/>
      <c r="R198" s="92"/>
      <c r="S198" s="92"/>
      <c r="T198" s="93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148</v>
      </c>
      <c r="AU198" s="17" t="s">
        <v>82</v>
      </c>
    </row>
    <row r="199" s="2" customFormat="1">
      <c r="A199" s="38"/>
      <c r="B199" s="39"/>
      <c r="C199" s="40"/>
      <c r="D199" s="230" t="s">
        <v>238</v>
      </c>
      <c r="E199" s="40"/>
      <c r="F199" s="257" t="s">
        <v>239</v>
      </c>
      <c r="G199" s="40"/>
      <c r="H199" s="40"/>
      <c r="I199" s="232"/>
      <c r="J199" s="40"/>
      <c r="K199" s="40"/>
      <c r="L199" s="44"/>
      <c r="M199" s="233"/>
      <c r="N199" s="234"/>
      <c r="O199" s="92"/>
      <c r="P199" s="92"/>
      <c r="Q199" s="92"/>
      <c r="R199" s="92"/>
      <c r="S199" s="92"/>
      <c r="T199" s="93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238</v>
      </c>
      <c r="AU199" s="17" t="s">
        <v>82</v>
      </c>
    </row>
    <row r="200" s="2" customFormat="1" ht="24.15" customHeight="1">
      <c r="A200" s="38"/>
      <c r="B200" s="39"/>
      <c r="C200" s="216" t="s">
        <v>240</v>
      </c>
      <c r="D200" s="216" t="s">
        <v>142</v>
      </c>
      <c r="E200" s="217" t="s">
        <v>241</v>
      </c>
      <c r="F200" s="218" t="s">
        <v>242</v>
      </c>
      <c r="G200" s="219" t="s">
        <v>243</v>
      </c>
      <c r="H200" s="220">
        <v>5</v>
      </c>
      <c r="I200" s="221"/>
      <c r="J200" s="222">
        <f>ROUND(I200*H200,2)</f>
        <v>0</v>
      </c>
      <c r="K200" s="223"/>
      <c r="L200" s="44"/>
      <c r="M200" s="224" t="s">
        <v>1</v>
      </c>
      <c r="N200" s="225" t="s">
        <v>40</v>
      </c>
      <c r="O200" s="92"/>
      <c r="P200" s="226">
        <f>O200*H200</f>
        <v>0</v>
      </c>
      <c r="Q200" s="226">
        <v>0</v>
      </c>
      <c r="R200" s="226">
        <f>Q200*H200</f>
        <v>0</v>
      </c>
      <c r="S200" s="226">
        <v>0</v>
      </c>
      <c r="T200" s="227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28" t="s">
        <v>244</v>
      </c>
      <c r="AT200" s="228" t="s">
        <v>142</v>
      </c>
      <c r="AU200" s="228" t="s">
        <v>82</v>
      </c>
      <c r="AY200" s="17" t="s">
        <v>140</v>
      </c>
      <c r="BE200" s="229">
        <f>IF(N200="základní",J200,0)</f>
        <v>0</v>
      </c>
      <c r="BF200" s="229">
        <f>IF(N200="snížená",J200,0)</f>
        <v>0</v>
      </c>
      <c r="BG200" s="229">
        <f>IF(N200="zákl. přenesená",J200,0)</f>
        <v>0</v>
      </c>
      <c r="BH200" s="229">
        <f>IF(N200="sníž. přenesená",J200,0)</f>
        <v>0</v>
      </c>
      <c r="BI200" s="229">
        <f>IF(N200="nulová",J200,0)</f>
        <v>0</v>
      </c>
      <c r="BJ200" s="17" t="s">
        <v>146</v>
      </c>
      <c r="BK200" s="229">
        <f>ROUND(I200*H200,2)</f>
        <v>0</v>
      </c>
      <c r="BL200" s="17" t="s">
        <v>244</v>
      </c>
      <c r="BM200" s="228" t="s">
        <v>245</v>
      </c>
    </row>
    <row r="201" s="2" customFormat="1">
      <c r="A201" s="38"/>
      <c r="B201" s="39"/>
      <c r="C201" s="40"/>
      <c r="D201" s="230" t="s">
        <v>148</v>
      </c>
      <c r="E201" s="40"/>
      <c r="F201" s="231" t="s">
        <v>242</v>
      </c>
      <c r="G201" s="40"/>
      <c r="H201" s="40"/>
      <c r="I201" s="232"/>
      <c r="J201" s="40"/>
      <c r="K201" s="40"/>
      <c r="L201" s="44"/>
      <c r="M201" s="233"/>
      <c r="N201" s="234"/>
      <c r="O201" s="92"/>
      <c r="P201" s="92"/>
      <c r="Q201" s="92"/>
      <c r="R201" s="92"/>
      <c r="S201" s="92"/>
      <c r="T201" s="93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148</v>
      </c>
      <c r="AU201" s="17" t="s">
        <v>82</v>
      </c>
    </row>
    <row r="202" s="2" customFormat="1">
      <c r="A202" s="38"/>
      <c r="B202" s="39"/>
      <c r="C202" s="40"/>
      <c r="D202" s="230" t="s">
        <v>238</v>
      </c>
      <c r="E202" s="40"/>
      <c r="F202" s="257" t="s">
        <v>246</v>
      </c>
      <c r="G202" s="40"/>
      <c r="H202" s="40"/>
      <c r="I202" s="232"/>
      <c r="J202" s="40"/>
      <c r="K202" s="40"/>
      <c r="L202" s="44"/>
      <c r="M202" s="233"/>
      <c r="N202" s="234"/>
      <c r="O202" s="92"/>
      <c r="P202" s="92"/>
      <c r="Q202" s="92"/>
      <c r="R202" s="92"/>
      <c r="S202" s="92"/>
      <c r="T202" s="93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238</v>
      </c>
      <c r="AU202" s="17" t="s">
        <v>82</v>
      </c>
    </row>
    <row r="203" s="2" customFormat="1" ht="24.15" customHeight="1">
      <c r="A203" s="38"/>
      <c r="B203" s="39"/>
      <c r="C203" s="216" t="s">
        <v>247</v>
      </c>
      <c r="D203" s="216" t="s">
        <v>142</v>
      </c>
      <c r="E203" s="217" t="s">
        <v>248</v>
      </c>
      <c r="F203" s="218" t="s">
        <v>249</v>
      </c>
      <c r="G203" s="219" t="s">
        <v>243</v>
      </c>
      <c r="H203" s="220">
        <v>48</v>
      </c>
      <c r="I203" s="221"/>
      <c r="J203" s="222">
        <f>ROUND(I203*H203,2)</f>
        <v>0</v>
      </c>
      <c r="K203" s="223"/>
      <c r="L203" s="44"/>
      <c r="M203" s="224" t="s">
        <v>1</v>
      </c>
      <c r="N203" s="225" t="s">
        <v>40</v>
      </c>
      <c r="O203" s="92"/>
      <c r="P203" s="226">
        <f>O203*H203</f>
        <v>0</v>
      </c>
      <c r="Q203" s="226">
        <v>0</v>
      </c>
      <c r="R203" s="226">
        <f>Q203*H203</f>
        <v>0</v>
      </c>
      <c r="S203" s="226">
        <v>0</v>
      </c>
      <c r="T203" s="227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28" t="s">
        <v>244</v>
      </c>
      <c r="AT203" s="228" t="s">
        <v>142</v>
      </c>
      <c r="AU203" s="228" t="s">
        <v>82</v>
      </c>
      <c r="AY203" s="17" t="s">
        <v>140</v>
      </c>
      <c r="BE203" s="229">
        <f>IF(N203="základní",J203,0)</f>
        <v>0</v>
      </c>
      <c r="BF203" s="229">
        <f>IF(N203="snížená",J203,0)</f>
        <v>0</v>
      </c>
      <c r="BG203" s="229">
        <f>IF(N203="zákl. přenesená",J203,0)</f>
        <v>0</v>
      </c>
      <c r="BH203" s="229">
        <f>IF(N203="sníž. přenesená",J203,0)</f>
        <v>0</v>
      </c>
      <c r="BI203" s="229">
        <f>IF(N203="nulová",J203,0)</f>
        <v>0</v>
      </c>
      <c r="BJ203" s="17" t="s">
        <v>146</v>
      </c>
      <c r="BK203" s="229">
        <f>ROUND(I203*H203,2)</f>
        <v>0</v>
      </c>
      <c r="BL203" s="17" t="s">
        <v>244</v>
      </c>
      <c r="BM203" s="228" t="s">
        <v>250</v>
      </c>
    </row>
    <row r="204" s="2" customFormat="1">
      <c r="A204" s="38"/>
      <c r="B204" s="39"/>
      <c r="C204" s="40"/>
      <c r="D204" s="230" t="s">
        <v>148</v>
      </c>
      <c r="E204" s="40"/>
      <c r="F204" s="231" t="s">
        <v>249</v>
      </c>
      <c r="G204" s="40"/>
      <c r="H204" s="40"/>
      <c r="I204" s="232"/>
      <c r="J204" s="40"/>
      <c r="K204" s="40"/>
      <c r="L204" s="44"/>
      <c r="M204" s="233"/>
      <c r="N204" s="234"/>
      <c r="O204" s="92"/>
      <c r="P204" s="92"/>
      <c r="Q204" s="92"/>
      <c r="R204" s="92"/>
      <c r="S204" s="92"/>
      <c r="T204" s="93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148</v>
      </c>
      <c r="AU204" s="17" t="s">
        <v>82</v>
      </c>
    </row>
    <row r="205" s="2" customFormat="1">
      <c r="A205" s="38"/>
      <c r="B205" s="39"/>
      <c r="C205" s="40"/>
      <c r="D205" s="230" t="s">
        <v>238</v>
      </c>
      <c r="E205" s="40"/>
      <c r="F205" s="257" t="s">
        <v>251</v>
      </c>
      <c r="G205" s="40"/>
      <c r="H205" s="40"/>
      <c r="I205" s="232"/>
      <c r="J205" s="40"/>
      <c r="K205" s="40"/>
      <c r="L205" s="44"/>
      <c r="M205" s="233"/>
      <c r="N205" s="234"/>
      <c r="O205" s="92"/>
      <c r="P205" s="92"/>
      <c r="Q205" s="92"/>
      <c r="R205" s="92"/>
      <c r="S205" s="92"/>
      <c r="T205" s="93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238</v>
      </c>
      <c r="AU205" s="17" t="s">
        <v>82</v>
      </c>
    </row>
    <row r="206" s="12" customFormat="1" ht="22.8" customHeight="1">
      <c r="A206" s="12"/>
      <c r="B206" s="200"/>
      <c r="C206" s="201"/>
      <c r="D206" s="202" t="s">
        <v>72</v>
      </c>
      <c r="E206" s="214" t="s">
        <v>156</v>
      </c>
      <c r="F206" s="214" t="s">
        <v>252</v>
      </c>
      <c r="G206" s="201"/>
      <c r="H206" s="201"/>
      <c r="I206" s="204"/>
      <c r="J206" s="215">
        <f>BK206</f>
        <v>0</v>
      </c>
      <c r="K206" s="201"/>
      <c r="L206" s="206"/>
      <c r="M206" s="207"/>
      <c r="N206" s="208"/>
      <c r="O206" s="208"/>
      <c r="P206" s="209">
        <v>0</v>
      </c>
      <c r="Q206" s="208"/>
      <c r="R206" s="209">
        <v>0</v>
      </c>
      <c r="S206" s="208"/>
      <c r="T206" s="210"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11" t="s">
        <v>80</v>
      </c>
      <c r="AT206" s="212" t="s">
        <v>72</v>
      </c>
      <c r="AU206" s="212" t="s">
        <v>80</v>
      </c>
      <c r="AY206" s="211" t="s">
        <v>140</v>
      </c>
      <c r="BK206" s="213">
        <v>0</v>
      </c>
    </row>
    <row r="207" s="12" customFormat="1" ht="22.8" customHeight="1">
      <c r="A207" s="12"/>
      <c r="B207" s="200"/>
      <c r="C207" s="201"/>
      <c r="D207" s="202" t="s">
        <v>72</v>
      </c>
      <c r="E207" s="214" t="s">
        <v>197</v>
      </c>
      <c r="F207" s="214" t="s">
        <v>253</v>
      </c>
      <c r="G207" s="201"/>
      <c r="H207" s="201"/>
      <c r="I207" s="204"/>
      <c r="J207" s="215">
        <f>BK207</f>
        <v>0</v>
      </c>
      <c r="K207" s="201"/>
      <c r="L207" s="206"/>
      <c r="M207" s="207"/>
      <c r="N207" s="208"/>
      <c r="O207" s="208"/>
      <c r="P207" s="209">
        <f>SUM(P208:P221)</f>
        <v>0</v>
      </c>
      <c r="Q207" s="208"/>
      <c r="R207" s="209">
        <f>SUM(R208:R221)</f>
        <v>0.00074034999999999997</v>
      </c>
      <c r="S207" s="208"/>
      <c r="T207" s="210">
        <f>SUM(T208:T221)</f>
        <v>12.562179999999998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11" t="s">
        <v>80</v>
      </c>
      <c r="AT207" s="212" t="s">
        <v>72</v>
      </c>
      <c r="AU207" s="212" t="s">
        <v>80</v>
      </c>
      <c r="AY207" s="211" t="s">
        <v>140</v>
      </c>
      <c r="BK207" s="213">
        <f>SUM(BK208:BK221)</f>
        <v>0</v>
      </c>
    </row>
    <row r="208" s="2" customFormat="1" ht="33" customHeight="1">
      <c r="A208" s="38"/>
      <c r="B208" s="39"/>
      <c r="C208" s="216" t="s">
        <v>254</v>
      </c>
      <c r="D208" s="216" t="s">
        <v>142</v>
      </c>
      <c r="E208" s="217" t="s">
        <v>255</v>
      </c>
      <c r="F208" s="218" t="s">
        <v>256</v>
      </c>
      <c r="G208" s="219" t="s">
        <v>169</v>
      </c>
      <c r="H208" s="220">
        <v>5.6950000000000003</v>
      </c>
      <c r="I208" s="221"/>
      <c r="J208" s="222">
        <f>ROUND(I208*H208,2)</f>
        <v>0</v>
      </c>
      <c r="K208" s="223"/>
      <c r="L208" s="44"/>
      <c r="M208" s="224" t="s">
        <v>1</v>
      </c>
      <c r="N208" s="225" t="s">
        <v>40</v>
      </c>
      <c r="O208" s="92"/>
      <c r="P208" s="226">
        <f>O208*H208</f>
        <v>0</v>
      </c>
      <c r="Q208" s="226">
        <v>0.00012999999999999999</v>
      </c>
      <c r="R208" s="226">
        <f>Q208*H208</f>
        <v>0.00074034999999999997</v>
      </c>
      <c r="S208" s="226">
        <v>0</v>
      </c>
      <c r="T208" s="227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28" t="s">
        <v>146</v>
      </c>
      <c r="AT208" s="228" t="s">
        <v>142</v>
      </c>
      <c r="AU208" s="228" t="s">
        <v>82</v>
      </c>
      <c r="AY208" s="17" t="s">
        <v>140</v>
      </c>
      <c r="BE208" s="229">
        <f>IF(N208="základní",J208,0)</f>
        <v>0</v>
      </c>
      <c r="BF208" s="229">
        <f>IF(N208="snížená",J208,0)</f>
        <v>0</v>
      </c>
      <c r="BG208" s="229">
        <f>IF(N208="zákl. přenesená",J208,0)</f>
        <v>0</v>
      </c>
      <c r="BH208" s="229">
        <f>IF(N208="sníž. přenesená",J208,0)</f>
        <v>0</v>
      </c>
      <c r="BI208" s="229">
        <f>IF(N208="nulová",J208,0)</f>
        <v>0</v>
      </c>
      <c r="BJ208" s="17" t="s">
        <v>146</v>
      </c>
      <c r="BK208" s="229">
        <f>ROUND(I208*H208,2)</f>
        <v>0</v>
      </c>
      <c r="BL208" s="17" t="s">
        <v>146</v>
      </c>
      <c r="BM208" s="228" t="s">
        <v>257</v>
      </c>
    </row>
    <row r="209" s="2" customFormat="1">
      <c r="A209" s="38"/>
      <c r="B209" s="39"/>
      <c r="C209" s="40"/>
      <c r="D209" s="230" t="s">
        <v>148</v>
      </c>
      <c r="E209" s="40"/>
      <c r="F209" s="231" t="s">
        <v>258</v>
      </c>
      <c r="G209" s="40"/>
      <c r="H209" s="40"/>
      <c r="I209" s="232"/>
      <c r="J209" s="40"/>
      <c r="K209" s="40"/>
      <c r="L209" s="44"/>
      <c r="M209" s="233"/>
      <c r="N209" s="234"/>
      <c r="O209" s="92"/>
      <c r="P209" s="92"/>
      <c r="Q209" s="92"/>
      <c r="R209" s="92"/>
      <c r="S209" s="92"/>
      <c r="T209" s="93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148</v>
      </c>
      <c r="AU209" s="17" t="s">
        <v>82</v>
      </c>
    </row>
    <row r="210" s="13" customFormat="1">
      <c r="A210" s="13"/>
      <c r="B210" s="235"/>
      <c r="C210" s="236"/>
      <c r="D210" s="230" t="s">
        <v>150</v>
      </c>
      <c r="E210" s="237" t="s">
        <v>1</v>
      </c>
      <c r="F210" s="238" t="s">
        <v>259</v>
      </c>
      <c r="G210" s="236"/>
      <c r="H210" s="239">
        <v>5.6950000000000003</v>
      </c>
      <c r="I210" s="240"/>
      <c r="J210" s="236"/>
      <c r="K210" s="236"/>
      <c r="L210" s="241"/>
      <c r="M210" s="242"/>
      <c r="N210" s="243"/>
      <c r="O210" s="243"/>
      <c r="P210" s="243"/>
      <c r="Q210" s="243"/>
      <c r="R210" s="243"/>
      <c r="S210" s="243"/>
      <c r="T210" s="244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5" t="s">
        <v>150</v>
      </c>
      <c r="AU210" s="245" t="s">
        <v>82</v>
      </c>
      <c r="AV210" s="13" t="s">
        <v>82</v>
      </c>
      <c r="AW210" s="13" t="s">
        <v>30</v>
      </c>
      <c r="AX210" s="13" t="s">
        <v>80</v>
      </c>
      <c r="AY210" s="245" t="s">
        <v>140</v>
      </c>
    </row>
    <row r="211" s="2" customFormat="1" ht="21.75" customHeight="1">
      <c r="A211" s="38"/>
      <c r="B211" s="39"/>
      <c r="C211" s="216" t="s">
        <v>260</v>
      </c>
      <c r="D211" s="216" t="s">
        <v>142</v>
      </c>
      <c r="E211" s="217" t="s">
        <v>261</v>
      </c>
      <c r="F211" s="218" t="s">
        <v>262</v>
      </c>
      <c r="G211" s="219" t="s">
        <v>169</v>
      </c>
      <c r="H211" s="220">
        <v>1.6000000000000001</v>
      </c>
      <c r="I211" s="221"/>
      <c r="J211" s="222">
        <f>ROUND(I211*H211,2)</f>
        <v>0</v>
      </c>
      <c r="K211" s="223"/>
      <c r="L211" s="44"/>
      <c r="M211" s="224" t="s">
        <v>1</v>
      </c>
      <c r="N211" s="225" t="s">
        <v>40</v>
      </c>
      <c r="O211" s="92"/>
      <c r="P211" s="226">
        <f>O211*H211</f>
        <v>0</v>
      </c>
      <c r="Q211" s="226">
        <v>0</v>
      </c>
      <c r="R211" s="226">
        <f>Q211*H211</f>
        <v>0</v>
      </c>
      <c r="S211" s="226">
        <v>0.075999999999999998</v>
      </c>
      <c r="T211" s="227">
        <f>S211*H211</f>
        <v>0.1216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28" t="s">
        <v>146</v>
      </c>
      <c r="AT211" s="228" t="s">
        <v>142</v>
      </c>
      <c r="AU211" s="228" t="s">
        <v>82</v>
      </c>
      <c r="AY211" s="17" t="s">
        <v>140</v>
      </c>
      <c r="BE211" s="229">
        <f>IF(N211="základní",J211,0)</f>
        <v>0</v>
      </c>
      <c r="BF211" s="229">
        <f>IF(N211="snížená",J211,0)</f>
        <v>0</v>
      </c>
      <c r="BG211" s="229">
        <f>IF(N211="zákl. přenesená",J211,0)</f>
        <v>0</v>
      </c>
      <c r="BH211" s="229">
        <f>IF(N211="sníž. přenesená",J211,0)</f>
        <v>0</v>
      </c>
      <c r="BI211" s="229">
        <f>IF(N211="nulová",J211,0)</f>
        <v>0</v>
      </c>
      <c r="BJ211" s="17" t="s">
        <v>146</v>
      </c>
      <c r="BK211" s="229">
        <f>ROUND(I211*H211,2)</f>
        <v>0</v>
      </c>
      <c r="BL211" s="17" t="s">
        <v>146</v>
      </c>
      <c r="BM211" s="228" t="s">
        <v>263</v>
      </c>
    </row>
    <row r="212" s="2" customFormat="1">
      <c r="A212" s="38"/>
      <c r="B212" s="39"/>
      <c r="C212" s="40"/>
      <c r="D212" s="230" t="s">
        <v>148</v>
      </c>
      <c r="E212" s="40"/>
      <c r="F212" s="231" t="s">
        <v>264</v>
      </c>
      <c r="G212" s="40"/>
      <c r="H212" s="40"/>
      <c r="I212" s="232"/>
      <c r="J212" s="40"/>
      <c r="K212" s="40"/>
      <c r="L212" s="44"/>
      <c r="M212" s="233"/>
      <c r="N212" s="234"/>
      <c r="O212" s="92"/>
      <c r="P212" s="92"/>
      <c r="Q212" s="92"/>
      <c r="R212" s="92"/>
      <c r="S212" s="92"/>
      <c r="T212" s="93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148</v>
      </c>
      <c r="AU212" s="17" t="s">
        <v>82</v>
      </c>
    </row>
    <row r="213" s="13" customFormat="1">
      <c r="A213" s="13"/>
      <c r="B213" s="235"/>
      <c r="C213" s="236"/>
      <c r="D213" s="230" t="s">
        <v>150</v>
      </c>
      <c r="E213" s="237" t="s">
        <v>1</v>
      </c>
      <c r="F213" s="238" t="s">
        <v>265</v>
      </c>
      <c r="G213" s="236"/>
      <c r="H213" s="239">
        <v>1.6000000000000001</v>
      </c>
      <c r="I213" s="240"/>
      <c r="J213" s="236"/>
      <c r="K213" s="236"/>
      <c r="L213" s="241"/>
      <c r="M213" s="242"/>
      <c r="N213" s="243"/>
      <c r="O213" s="243"/>
      <c r="P213" s="243"/>
      <c r="Q213" s="243"/>
      <c r="R213" s="243"/>
      <c r="S213" s="243"/>
      <c r="T213" s="244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5" t="s">
        <v>150</v>
      </c>
      <c r="AU213" s="245" t="s">
        <v>82</v>
      </c>
      <c r="AV213" s="13" t="s">
        <v>82</v>
      </c>
      <c r="AW213" s="13" t="s">
        <v>30</v>
      </c>
      <c r="AX213" s="13" t="s">
        <v>80</v>
      </c>
      <c r="AY213" s="245" t="s">
        <v>140</v>
      </c>
    </row>
    <row r="214" s="2" customFormat="1" ht="37.8" customHeight="1">
      <c r="A214" s="38"/>
      <c r="B214" s="39"/>
      <c r="C214" s="216" t="s">
        <v>7</v>
      </c>
      <c r="D214" s="216" t="s">
        <v>142</v>
      </c>
      <c r="E214" s="217" t="s">
        <v>266</v>
      </c>
      <c r="F214" s="218" t="s">
        <v>267</v>
      </c>
      <c r="G214" s="219" t="s">
        <v>169</v>
      </c>
      <c r="H214" s="220">
        <v>70.120000000000005</v>
      </c>
      <c r="I214" s="221"/>
      <c r="J214" s="222">
        <f>ROUND(I214*H214,2)</f>
        <v>0</v>
      </c>
      <c r="K214" s="223"/>
      <c r="L214" s="44"/>
      <c r="M214" s="224" t="s">
        <v>1</v>
      </c>
      <c r="N214" s="225" t="s">
        <v>40</v>
      </c>
      <c r="O214" s="92"/>
      <c r="P214" s="226">
        <f>O214*H214</f>
        <v>0</v>
      </c>
      <c r="Q214" s="226">
        <v>0</v>
      </c>
      <c r="R214" s="226">
        <f>Q214*H214</f>
        <v>0</v>
      </c>
      <c r="S214" s="226">
        <v>0.050000000000000003</v>
      </c>
      <c r="T214" s="227">
        <f>S214*H214</f>
        <v>3.5060000000000002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28" t="s">
        <v>146</v>
      </c>
      <c r="AT214" s="228" t="s">
        <v>142</v>
      </c>
      <c r="AU214" s="228" t="s">
        <v>82</v>
      </c>
      <c r="AY214" s="17" t="s">
        <v>140</v>
      </c>
      <c r="BE214" s="229">
        <f>IF(N214="základní",J214,0)</f>
        <v>0</v>
      </c>
      <c r="BF214" s="229">
        <f>IF(N214="snížená",J214,0)</f>
        <v>0</v>
      </c>
      <c r="BG214" s="229">
        <f>IF(N214="zákl. přenesená",J214,0)</f>
        <v>0</v>
      </c>
      <c r="BH214" s="229">
        <f>IF(N214="sníž. přenesená",J214,0)</f>
        <v>0</v>
      </c>
      <c r="BI214" s="229">
        <f>IF(N214="nulová",J214,0)</f>
        <v>0</v>
      </c>
      <c r="BJ214" s="17" t="s">
        <v>146</v>
      </c>
      <c r="BK214" s="229">
        <f>ROUND(I214*H214,2)</f>
        <v>0</v>
      </c>
      <c r="BL214" s="17" t="s">
        <v>146</v>
      </c>
      <c r="BM214" s="228" t="s">
        <v>268</v>
      </c>
    </row>
    <row r="215" s="2" customFormat="1">
      <c r="A215" s="38"/>
      <c r="B215" s="39"/>
      <c r="C215" s="40"/>
      <c r="D215" s="230" t="s">
        <v>148</v>
      </c>
      <c r="E215" s="40"/>
      <c r="F215" s="231" t="s">
        <v>269</v>
      </c>
      <c r="G215" s="40"/>
      <c r="H215" s="40"/>
      <c r="I215" s="232"/>
      <c r="J215" s="40"/>
      <c r="K215" s="40"/>
      <c r="L215" s="44"/>
      <c r="M215" s="233"/>
      <c r="N215" s="234"/>
      <c r="O215" s="92"/>
      <c r="P215" s="92"/>
      <c r="Q215" s="92"/>
      <c r="R215" s="92"/>
      <c r="S215" s="92"/>
      <c r="T215" s="93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148</v>
      </c>
      <c r="AU215" s="17" t="s">
        <v>82</v>
      </c>
    </row>
    <row r="216" s="13" customFormat="1">
      <c r="A216" s="13"/>
      <c r="B216" s="235"/>
      <c r="C216" s="236"/>
      <c r="D216" s="230" t="s">
        <v>150</v>
      </c>
      <c r="E216" s="237" t="s">
        <v>1</v>
      </c>
      <c r="F216" s="238" t="s">
        <v>270</v>
      </c>
      <c r="G216" s="236"/>
      <c r="H216" s="239">
        <v>70.120000000000005</v>
      </c>
      <c r="I216" s="240"/>
      <c r="J216" s="236"/>
      <c r="K216" s="236"/>
      <c r="L216" s="241"/>
      <c r="M216" s="242"/>
      <c r="N216" s="243"/>
      <c r="O216" s="243"/>
      <c r="P216" s="243"/>
      <c r="Q216" s="243"/>
      <c r="R216" s="243"/>
      <c r="S216" s="243"/>
      <c r="T216" s="244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5" t="s">
        <v>150</v>
      </c>
      <c r="AU216" s="245" t="s">
        <v>82</v>
      </c>
      <c r="AV216" s="13" t="s">
        <v>82</v>
      </c>
      <c r="AW216" s="13" t="s">
        <v>30</v>
      </c>
      <c r="AX216" s="13" t="s">
        <v>80</v>
      </c>
      <c r="AY216" s="245" t="s">
        <v>140</v>
      </c>
    </row>
    <row r="217" s="2" customFormat="1" ht="37.8" customHeight="1">
      <c r="A217" s="38"/>
      <c r="B217" s="39"/>
      <c r="C217" s="216" t="s">
        <v>271</v>
      </c>
      <c r="D217" s="216" t="s">
        <v>142</v>
      </c>
      <c r="E217" s="217" t="s">
        <v>272</v>
      </c>
      <c r="F217" s="218" t="s">
        <v>273</v>
      </c>
      <c r="G217" s="219" t="s">
        <v>169</v>
      </c>
      <c r="H217" s="220">
        <v>194.22999999999999</v>
      </c>
      <c r="I217" s="221"/>
      <c r="J217" s="222">
        <f>ROUND(I217*H217,2)</f>
        <v>0</v>
      </c>
      <c r="K217" s="223"/>
      <c r="L217" s="44"/>
      <c r="M217" s="224" t="s">
        <v>1</v>
      </c>
      <c r="N217" s="225" t="s">
        <v>40</v>
      </c>
      <c r="O217" s="92"/>
      <c r="P217" s="226">
        <f>O217*H217</f>
        <v>0</v>
      </c>
      <c r="Q217" s="226">
        <v>0</v>
      </c>
      <c r="R217" s="226">
        <f>Q217*H217</f>
        <v>0</v>
      </c>
      <c r="S217" s="226">
        <v>0.045999999999999999</v>
      </c>
      <c r="T217" s="227">
        <f>S217*H217</f>
        <v>8.9345799999999986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28" t="s">
        <v>146</v>
      </c>
      <c r="AT217" s="228" t="s">
        <v>142</v>
      </c>
      <c r="AU217" s="228" t="s">
        <v>82</v>
      </c>
      <c r="AY217" s="17" t="s">
        <v>140</v>
      </c>
      <c r="BE217" s="229">
        <f>IF(N217="základní",J217,0)</f>
        <v>0</v>
      </c>
      <c r="BF217" s="229">
        <f>IF(N217="snížená",J217,0)</f>
        <v>0</v>
      </c>
      <c r="BG217" s="229">
        <f>IF(N217="zákl. přenesená",J217,0)</f>
        <v>0</v>
      </c>
      <c r="BH217" s="229">
        <f>IF(N217="sníž. přenesená",J217,0)</f>
        <v>0</v>
      </c>
      <c r="BI217" s="229">
        <f>IF(N217="nulová",J217,0)</f>
        <v>0</v>
      </c>
      <c r="BJ217" s="17" t="s">
        <v>146</v>
      </c>
      <c r="BK217" s="229">
        <f>ROUND(I217*H217,2)</f>
        <v>0</v>
      </c>
      <c r="BL217" s="17" t="s">
        <v>146</v>
      </c>
      <c r="BM217" s="228" t="s">
        <v>274</v>
      </c>
    </row>
    <row r="218" s="2" customFormat="1">
      <c r="A218" s="38"/>
      <c r="B218" s="39"/>
      <c r="C218" s="40"/>
      <c r="D218" s="230" t="s">
        <v>148</v>
      </c>
      <c r="E218" s="40"/>
      <c r="F218" s="231" t="s">
        <v>275</v>
      </c>
      <c r="G218" s="40"/>
      <c r="H218" s="40"/>
      <c r="I218" s="232"/>
      <c r="J218" s="40"/>
      <c r="K218" s="40"/>
      <c r="L218" s="44"/>
      <c r="M218" s="233"/>
      <c r="N218" s="234"/>
      <c r="O218" s="92"/>
      <c r="P218" s="92"/>
      <c r="Q218" s="92"/>
      <c r="R218" s="92"/>
      <c r="S218" s="92"/>
      <c r="T218" s="93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148</v>
      </c>
      <c r="AU218" s="17" t="s">
        <v>82</v>
      </c>
    </row>
    <row r="219" s="13" customFormat="1">
      <c r="A219" s="13"/>
      <c r="B219" s="235"/>
      <c r="C219" s="236"/>
      <c r="D219" s="230" t="s">
        <v>150</v>
      </c>
      <c r="E219" s="237" t="s">
        <v>1</v>
      </c>
      <c r="F219" s="238" t="s">
        <v>276</v>
      </c>
      <c r="G219" s="236"/>
      <c r="H219" s="239">
        <v>160.28999999999999</v>
      </c>
      <c r="I219" s="240"/>
      <c r="J219" s="236"/>
      <c r="K219" s="236"/>
      <c r="L219" s="241"/>
      <c r="M219" s="242"/>
      <c r="N219" s="243"/>
      <c r="O219" s="243"/>
      <c r="P219" s="243"/>
      <c r="Q219" s="243"/>
      <c r="R219" s="243"/>
      <c r="S219" s="243"/>
      <c r="T219" s="244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5" t="s">
        <v>150</v>
      </c>
      <c r="AU219" s="245" t="s">
        <v>82</v>
      </c>
      <c r="AV219" s="13" t="s">
        <v>82</v>
      </c>
      <c r="AW219" s="13" t="s">
        <v>30</v>
      </c>
      <c r="AX219" s="13" t="s">
        <v>73</v>
      </c>
      <c r="AY219" s="245" t="s">
        <v>140</v>
      </c>
    </row>
    <row r="220" s="13" customFormat="1">
      <c r="A220" s="13"/>
      <c r="B220" s="235"/>
      <c r="C220" s="236"/>
      <c r="D220" s="230" t="s">
        <v>150</v>
      </c>
      <c r="E220" s="237" t="s">
        <v>1</v>
      </c>
      <c r="F220" s="238" t="s">
        <v>277</v>
      </c>
      <c r="G220" s="236"/>
      <c r="H220" s="239">
        <v>33.939999999999998</v>
      </c>
      <c r="I220" s="240"/>
      <c r="J220" s="236"/>
      <c r="K220" s="236"/>
      <c r="L220" s="241"/>
      <c r="M220" s="242"/>
      <c r="N220" s="243"/>
      <c r="O220" s="243"/>
      <c r="P220" s="243"/>
      <c r="Q220" s="243"/>
      <c r="R220" s="243"/>
      <c r="S220" s="243"/>
      <c r="T220" s="244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5" t="s">
        <v>150</v>
      </c>
      <c r="AU220" s="245" t="s">
        <v>82</v>
      </c>
      <c r="AV220" s="13" t="s">
        <v>82</v>
      </c>
      <c r="AW220" s="13" t="s">
        <v>30</v>
      </c>
      <c r="AX220" s="13" t="s">
        <v>73</v>
      </c>
      <c r="AY220" s="245" t="s">
        <v>140</v>
      </c>
    </row>
    <row r="221" s="14" customFormat="1">
      <c r="A221" s="14"/>
      <c r="B221" s="258"/>
      <c r="C221" s="259"/>
      <c r="D221" s="230" t="s">
        <v>150</v>
      </c>
      <c r="E221" s="260" t="s">
        <v>1</v>
      </c>
      <c r="F221" s="261" t="s">
        <v>278</v>
      </c>
      <c r="G221" s="259"/>
      <c r="H221" s="262">
        <v>194.22999999999999</v>
      </c>
      <c r="I221" s="263"/>
      <c r="J221" s="259"/>
      <c r="K221" s="259"/>
      <c r="L221" s="264"/>
      <c r="M221" s="265"/>
      <c r="N221" s="266"/>
      <c r="O221" s="266"/>
      <c r="P221" s="266"/>
      <c r="Q221" s="266"/>
      <c r="R221" s="266"/>
      <c r="S221" s="266"/>
      <c r="T221" s="267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68" t="s">
        <v>150</v>
      </c>
      <c r="AU221" s="268" t="s">
        <v>82</v>
      </c>
      <c r="AV221" s="14" t="s">
        <v>146</v>
      </c>
      <c r="AW221" s="14" t="s">
        <v>30</v>
      </c>
      <c r="AX221" s="14" t="s">
        <v>80</v>
      </c>
      <c r="AY221" s="268" t="s">
        <v>140</v>
      </c>
    </row>
    <row r="222" s="12" customFormat="1" ht="22.8" customHeight="1">
      <c r="A222" s="12"/>
      <c r="B222" s="200"/>
      <c r="C222" s="201"/>
      <c r="D222" s="202" t="s">
        <v>72</v>
      </c>
      <c r="E222" s="214" t="s">
        <v>279</v>
      </c>
      <c r="F222" s="214" t="s">
        <v>280</v>
      </c>
      <c r="G222" s="201"/>
      <c r="H222" s="201"/>
      <c r="I222" s="204"/>
      <c r="J222" s="215">
        <f>BK222</f>
        <v>0</v>
      </c>
      <c r="K222" s="201"/>
      <c r="L222" s="206"/>
      <c r="M222" s="207"/>
      <c r="N222" s="208"/>
      <c r="O222" s="208"/>
      <c r="P222" s="209">
        <f>SUM(P223:P233)</f>
        <v>0</v>
      </c>
      <c r="Q222" s="208"/>
      <c r="R222" s="209">
        <f>SUM(R223:R233)</f>
        <v>0</v>
      </c>
      <c r="S222" s="208"/>
      <c r="T222" s="210">
        <f>SUM(T223:T233)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11" t="s">
        <v>80</v>
      </c>
      <c r="AT222" s="212" t="s">
        <v>72</v>
      </c>
      <c r="AU222" s="212" t="s">
        <v>80</v>
      </c>
      <c r="AY222" s="211" t="s">
        <v>140</v>
      </c>
      <c r="BK222" s="213">
        <f>SUM(BK223:BK233)</f>
        <v>0</v>
      </c>
    </row>
    <row r="223" s="2" customFormat="1" ht="33" customHeight="1">
      <c r="A223" s="38"/>
      <c r="B223" s="39"/>
      <c r="C223" s="216" t="s">
        <v>281</v>
      </c>
      <c r="D223" s="216" t="s">
        <v>142</v>
      </c>
      <c r="E223" s="217" t="s">
        <v>282</v>
      </c>
      <c r="F223" s="218" t="s">
        <v>283</v>
      </c>
      <c r="G223" s="219" t="s">
        <v>155</v>
      </c>
      <c r="H223" s="220">
        <v>16.795999999999999</v>
      </c>
      <c r="I223" s="221"/>
      <c r="J223" s="222">
        <f>ROUND(I223*H223,2)</f>
        <v>0</v>
      </c>
      <c r="K223" s="223"/>
      <c r="L223" s="44"/>
      <c r="M223" s="224" t="s">
        <v>1</v>
      </c>
      <c r="N223" s="225" t="s">
        <v>40</v>
      </c>
      <c r="O223" s="92"/>
      <c r="P223" s="226">
        <f>O223*H223</f>
        <v>0</v>
      </c>
      <c r="Q223" s="226">
        <v>0</v>
      </c>
      <c r="R223" s="226">
        <f>Q223*H223</f>
        <v>0</v>
      </c>
      <c r="S223" s="226">
        <v>0</v>
      </c>
      <c r="T223" s="227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28" t="s">
        <v>146</v>
      </c>
      <c r="AT223" s="228" t="s">
        <v>142</v>
      </c>
      <c r="AU223" s="228" t="s">
        <v>82</v>
      </c>
      <c r="AY223" s="17" t="s">
        <v>140</v>
      </c>
      <c r="BE223" s="229">
        <f>IF(N223="základní",J223,0)</f>
        <v>0</v>
      </c>
      <c r="BF223" s="229">
        <f>IF(N223="snížená",J223,0)</f>
        <v>0</v>
      </c>
      <c r="BG223" s="229">
        <f>IF(N223="zákl. přenesená",J223,0)</f>
        <v>0</v>
      </c>
      <c r="BH223" s="229">
        <f>IF(N223="sníž. přenesená",J223,0)</f>
        <v>0</v>
      </c>
      <c r="BI223" s="229">
        <f>IF(N223="nulová",J223,0)</f>
        <v>0</v>
      </c>
      <c r="BJ223" s="17" t="s">
        <v>146</v>
      </c>
      <c r="BK223" s="229">
        <f>ROUND(I223*H223,2)</f>
        <v>0</v>
      </c>
      <c r="BL223" s="17" t="s">
        <v>146</v>
      </c>
      <c r="BM223" s="228" t="s">
        <v>284</v>
      </c>
    </row>
    <row r="224" s="2" customFormat="1">
      <c r="A224" s="38"/>
      <c r="B224" s="39"/>
      <c r="C224" s="40"/>
      <c r="D224" s="230" t="s">
        <v>148</v>
      </c>
      <c r="E224" s="40"/>
      <c r="F224" s="231" t="s">
        <v>285</v>
      </c>
      <c r="G224" s="40"/>
      <c r="H224" s="40"/>
      <c r="I224" s="232"/>
      <c r="J224" s="40"/>
      <c r="K224" s="40"/>
      <c r="L224" s="44"/>
      <c r="M224" s="233"/>
      <c r="N224" s="234"/>
      <c r="O224" s="92"/>
      <c r="P224" s="92"/>
      <c r="Q224" s="92"/>
      <c r="R224" s="92"/>
      <c r="S224" s="92"/>
      <c r="T224" s="93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148</v>
      </c>
      <c r="AU224" s="17" t="s">
        <v>82</v>
      </c>
    </row>
    <row r="225" s="2" customFormat="1" ht="37.8" customHeight="1">
      <c r="A225" s="38"/>
      <c r="B225" s="39"/>
      <c r="C225" s="216" t="s">
        <v>286</v>
      </c>
      <c r="D225" s="216" t="s">
        <v>142</v>
      </c>
      <c r="E225" s="217" t="s">
        <v>287</v>
      </c>
      <c r="F225" s="218" t="s">
        <v>288</v>
      </c>
      <c r="G225" s="219" t="s">
        <v>155</v>
      </c>
      <c r="H225" s="220">
        <v>3.7309999999999999</v>
      </c>
      <c r="I225" s="221"/>
      <c r="J225" s="222">
        <f>ROUND(I225*H225,2)</f>
        <v>0</v>
      </c>
      <c r="K225" s="223"/>
      <c r="L225" s="44"/>
      <c r="M225" s="224" t="s">
        <v>1</v>
      </c>
      <c r="N225" s="225" t="s">
        <v>40</v>
      </c>
      <c r="O225" s="92"/>
      <c r="P225" s="226">
        <f>O225*H225</f>
        <v>0</v>
      </c>
      <c r="Q225" s="226">
        <v>0</v>
      </c>
      <c r="R225" s="226">
        <f>Q225*H225</f>
        <v>0</v>
      </c>
      <c r="S225" s="226">
        <v>0</v>
      </c>
      <c r="T225" s="227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28" t="s">
        <v>146</v>
      </c>
      <c r="AT225" s="228" t="s">
        <v>142</v>
      </c>
      <c r="AU225" s="228" t="s">
        <v>82</v>
      </c>
      <c r="AY225" s="17" t="s">
        <v>140</v>
      </c>
      <c r="BE225" s="229">
        <f>IF(N225="základní",J225,0)</f>
        <v>0</v>
      </c>
      <c r="BF225" s="229">
        <f>IF(N225="snížená",J225,0)</f>
        <v>0</v>
      </c>
      <c r="BG225" s="229">
        <f>IF(N225="zákl. přenesená",J225,0)</f>
        <v>0</v>
      </c>
      <c r="BH225" s="229">
        <f>IF(N225="sníž. přenesená",J225,0)</f>
        <v>0</v>
      </c>
      <c r="BI225" s="229">
        <f>IF(N225="nulová",J225,0)</f>
        <v>0</v>
      </c>
      <c r="BJ225" s="17" t="s">
        <v>146</v>
      </c>
      <c r="BK225" s="229">
        <f>ROUND(I225*H225,2)</f>
        <v>0</v>
      </c>
      <c r="BL225" s="17" t="s">
        <v>146</v>
      </c>
      <c r="BM225" s="228" t="s">
        <v>289</v>
      </c>
    </row>
    <row r="226" s="2" customFormat="1">
      <c r="A226" s="38"/>
      <c r="B226" s="39"/>
      <c r="C226" s="40"/>
      <c r="D226" s="230" t="s">
        <v>148</v>
      </c>
      <c r="E226" s="40"/>
      <c r="F226" s="231" t="s">
        <v>288</v>
      </c>
      <c r="G226" s="40"/>
      <c r="H226" s="40"/>
      <c r="I226" s="232"/>
      <c r="J226" s="40"/>
      <c r="K226" s="40"/>
      <c r="L226" s="44"/>
      <c r="M226" s="233"/>
      <c r="N226" s="234"/>
      <c r="O226" s="92"/>
      <c r="P226" s="92"/>
      <c r="Q226" s="92"/>
      <c r="R226" s="92"/>
      <c r="S226" s="92"/>
      <c r="T226" s="93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148</v>
      </c>
      <c r="AU226" s="17" t="s">
        <v>82</v>
      </c>
    </row>
    <row r="227" s="2" customFormat="1" ht="33" customHeight="1">
      <c r="A227" s="38"/>
      <c r="B227" s="39"/>
      <c r="C227" s="216" t="s">
        <v>290</v>
      </c>
      <c r="D227" s="216" t="s">
        <v>142</v>
      </c>
      <c r="E227" s="217" t="s">
        <v>291</v>
      </c>
      <c r="F227" s="218" t="s">
        <v>292</v>
      </c>
      <c r="G227" s="219" t="s">
        <v>155</v>
      </c>
      <c r="H227" s="220">
        <v>16.795999999999999</v>
      </c>
      <c r="I227" s="221"/>
      <c r="J227" s="222">
        <f>ROUND(I227*H227,2)</f>
        <v>0</v>
      </c>
      <c r="K227" s="223"/>
      <c r="L227" s="44"/>
      <c r="M227" s="224" t="s">
        <v>1</v>
      </c>
      <c r="N227" s="225" t="s">
        <v>40</v>
      </c>
      <c r="O227" s="92"/>
      <c r="P227" s="226">
        <f>O227*H227</f>
        <v>0</v>
      </c>
      <c r="Q227" s="226">
        <v>0</v>
      </c>
      <c r="R227" s="226">
        <f>Q227*H227</f>
        <v>0</v>
      </c>
      <c r="S227" s="226">
        <v>0</v>
      </c>
      <c r="T227" s="227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28" t="s">
        <v>146</v>
      </c>
      <c r="AT227" s="228" t="s">
        <v>142</v>
      </c>
      <c r="AU227" s="228" t="s">
        <v>82</v>
      </c>
      <c r="AY227" s="17" t="s">
        <v>140</v>
      </c>
      <c r="BE227" s="229">
        <f>IF(N227="základní",J227,0)</f>
        <v>0</v>
      </c>
      <c r="BF227" s="229">
        <f>IF(N227="snížená",J227,0)</f>
        <v>0</v>
      </c>
      <c r="BG227" s="229">
        <f>IF(N227="zákl. přenesená",J227,0)</f>
        <v>0</v>
      </c>
      <c r="BH227" s="229">
        <f>IF(N227="sníž. přenesená",J227,0)</f>
        <v>0</v>
      </c>
      <c r="BI227" s="229">
        <f>IF(N227="nulová",J227,0)</f>
        <v>0</v>
      </c>
      <c r="BJ227" s="17" t="s">
        <v>146</v>
      </c>
      <c r="BK227" s="229">
        <f>ROUND(I227*H227,2)</f>
        <v>0</v>
      </c>
      <c r="BL227" s="17" t="s">
        <v>146</v>
      </c>
      <c r="BM227" s="228" t="s">
        <v>293</v>
      </c>
    </row>
    <row r="228" s="2" customFormat="1">
      <c r="A228" s="38"/>
      <c r="B228" s="39"/>
      <c r="C228" s="40"/>
      <c r="D228" s="230" t="s">
        <v>148</v>
      </c>
      <c r="E228" s="40"/>
      <c r="F228" s="231" t="s">
        <v>292</v>
      </c>
      <c r="G228" s="40"/>
      <c r="H228" s="40"/>
      <c r="I228" s="232"/>
      <c r="J228" s="40"/>
      <c r="K228" s="40"/>
      <c r="L228" s="44"/>
      <c r="M228" s="233"/>
      <c r="N228" s="234"/>
      <c r="O228" s="92"/>
      <c r="P228" s="92"/>
      <c r="Q228" s="92"/>
      <c r="R228" s="92"/>
      <c r="S228" s="92"/>
      <c r="T228" s="93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7" t="s">
        <v>148</v>
      </c>
      <c r="AU228" s="17" t="s">
        <v>82</v>
      </c>
    </row>
    <row r="229" s="2" customFormat="1" ht="44.25" customHeight="1">
      <c r="A229" s="38"/>
      <c r="B229" s="39"/>
      <c r="C229" s="216" t="s">
        <v>294</v>
      </c>
      <c r="D229" s="216" t="s">
        <v>142</v>
      </c>
      <c r="E229" s="217" t="s">
        <v>295</v>
      </c>
      <c r="F229" s="218" t="s">
        <v>296</v>
      </c>
      <c r="G229" s="219" t="s">
        <v>155</v>
      </c>
      <c r="H229" s="220">
        <v>335.92000000000002</v>
      </c>
      <c r="I229" s="221"/>
      <c r="J229" s="222">
        <f>ROUND(I229*H229,2)</f>
        <v>0</v>
      </c>
      <c r="K229" s="223"/>
      <c r="L229" s="44"/>
      <c r="M229" s="224" t="s">
        <v>1</v>
      </c>
      <c r="N229" s="225" t="s">
        <v>40</v>
      </c>
      <c r="O229" s="92"/>
      <c r="P229" s="226">
        <f>O229*H229</f>
        <v>0</v>
      </c>
      <c r="Q229" s="226">
        <v>0</v>
      </c>
      <c r="R229" s="226">
        <f>Q229*H229</f>
        <v>0</v>
      </c>
      <c r="S229" s="226">
        <v>0</v>
      </c>
      <c r="T229" s="227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28" t="s">
        <v>146</v>
      </c>
      <c r="AT229" s="228" t="s">
        <v>142</v>
      </c>
      <c r="AU229" s="228" t="s">
        <v>82</v>
      </c>
      <c r="AY229" s="17" t="s">
        <v>140</v>
      </c>
      <c r="BE229" s="229">
        <f>IF(N229="základní",J229,0)</f>
        <v>0</v>
      </c>
      <c r="BF229" s="229">
        <f>IF(N229="snížená",J229,0)</f>
        <v>0</v>
      </c>
      <c r="BG229" s="229">
        <f>IF(N229="zákl. přenesená",J229,0)</f>
        <v>0</v>
      </c>
      <c r="BH229" s="229">
        <f>IF(N229="sníž. přenesená",J229,0)</f>
        <v>0</v>
      </c>
      <c r="BI229" s="229">
        <f>IF(N229="nulová",J229,0)</f>
        <v>0</v>
      </c>
      <c r="BJ229" s="17" t="s">
        <v>146</v>
      </c>
      <c r="BK229" s="229">
        <f>ROUND(I229*H229,2)</f>
        <v>0</v>
      </c>
      <c r="BL229" s="17" t="s">
        <v>146</v>
      </c>
      <c r="BM229" s="228" t="s">
        <v>297</v>
      </c>
    </row>
    <row r="230" s="2" customFormat="1">
      <c r="A230" s="38"/>
      <c r="B230" s="39"/>
      <c r="C230" s="40"/>
      <c r="D230" s="230" t="s">
        <v>148</v>
      </c>
      <c r="E230" s="40"/>
      <c r="F230" s="231" t="s">
        <v>296</v>
      </c>
      <c r="G230" s="40"/>
      <c r="H230" s="40"/>
      <c r="I230" s="232"/>
      <c r="J230" s="40"/>
      <c r="K230" s="40"/>
      <c r="L230" s="44"/>
      <c r="M230" s="233"/>
      <c r="N230" s="234"/>
      <c r="O230" s="92"/>
      <c r="P230" s="92"/>
      <c r="Q230" s="92"/>
      <c r="R230" s="92"/>
      <c r="S230" s="92"/>
      <c r="T230" s="93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148</v>
      </c>
      <c r="AU230" s="17" t="s">
        <v>82</v>
      </c>
    </row>
    <row r="231" s="13" customFormat="1">
      <c r="A231" s="13"/>
      <c r="B231" s="235"/>
      <c r="C231" s="236"/>
      <c r="D231" s="230" t="s">
        <v>150</v>
      </c>
      <c r="E231" s="236"/>
      <c r="F231" s="238" t="s">
        <v>298</v>
      </c>
      <c r="G231" s="236"/>
      <c r="H231" s="239">
        <v>335.92000000000002</v>
      </c>
      <c r="I231" s="240"/>
      <c r="J231" s="236"/>
      <c r="K231" s="236"/>
      <c r="L231" s="241"/>
      <c r="M231" s="242"/>
      <c r="N231" s="243"/>
      <c r="O231" s="243"/>
      <c r="P231" s="243"/>
      <c r="Q231" s="243"/>
      <c r="R231" s="243"/>
      <c r="S231" s="243"/>
      <c r="T231" s="244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5" t="s">
        <v>150</v>
      </c>
      <c r="AU231" s="245" t="s">
        <v>82</v>
      </c>
      <c r="AV231" s="13" t="s">
        <v>82</v>
      </c>
      <c r="AW231" s="13" t="s">
        <v>4</v>
      </c>
      <c r="AX231" s="13" t="s">
        <v>80</v>
      </c>
      <c r="AY231" s="245" t="s">
        <v>140</v>
      </c>
    </row>
    <row r="232" s="2" customFormat="1" ht="44.25" customHeight="1">
      <c r="A232" s="38"/>
      <c r="B232" s="39"/>
      <c r="C232" s="216" t="s">
        <v>299</v>
      </c>
      <c r="D232" s="216" t="s">
        <v>142</v>
      </c>
      <c r="E232" s="217" t="s">
        <v>300</v>
      </c>
      <c r="F232" s="218" t="s">
        <v>301</v>
      </c>
      <c r="G232" s="219" t="s">
        <v>155</v>
      </c>
      <c r="H232" s="220">
        <v>16.292999999999999</v>
      </c>
      <c r="I232" s="221"/>
      <c r="J232" s="222">
        <f>ROUND(I232*H232,2)</f>
        <v>0</v>
      </c>
      <c r="K232" s="223"/>
      <c r="L232" s="44"/>
      <c r="M232" s="224" t="s">
        <v>1</v>
      </c>
      <c r="N232" s="225" t="s">
        <v>40</v>
      </c>
      <c r="O232" s="92"/>
      <c r="P232" s="226">
        <f>O232*H232</f>
        <v>0</v>
      </c>
      <c r="Q232" s="226">
        <v>0</v>
      </c>
      <c r="R232" s="226">
        <f>Q232*H232</f>
        <v>0</v>
      </c>
      <c r="S232" s="226">
        <v>0</v>
      </c>
      <c r="T232" s="227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28" t="s">
        <v>146</v>
      </c>
      <c r="AT232" s="228" t="s">
        <v>142</v>
      </c>
      <c r="AU232" s="228" t="s">
        <v>82</v>
      </c>
      <c r="AY232" s="17" t="s">
        <v>140</v>
      </c>
      <c r="BE232" s="229">
        <f>IF(N232="základní",J232,0)</f>
        <v>0</v>
      </c>
      <c r="BF232" s="229">
        <f>IF(N232="snížená",J232,0)</f>
        <v>0</v>
      </c>
      <c r="BG232" s="229">
        <f>IF(N232="zákl. přenesená",J232,0)</f>
        <v>0</v>
      </c>
      <c r="BH232" s="229">
        <f>IF(N232="sníž. přenesená",J232,0)</f>
        <v>0</v>
      </c>
      <c r="BI232" s="229">
        <f>IF(N232="nulová",J232,0)</f>
        <v>0</v>
      </c>
      <c r="BJ232" s="17" t="s">
        <v>146</v>
      </c>
      <c r="BK232" s="229">
        <f>ROUND(I232*H232,2)</f>
        <v>0</v>
      </c>
      <c r="BL232" s="17" t="s">
        <v>146</v>
      </c>
      <c r="BM232" s="228" t="s">
        <v>302</v>
      </c>
    </row>
    <row r="233" s="2" customFormat="1">
      <c r="A233" s="38"/>
      <c r="B233" s="39"/>
      <c r="C233" s="40"/>
      <c r="D233" s="230" t="s">
        <v>148</v>
      </c>
      <c r="E233" s="40"/>
      <c r="F233" s="231" t="s">
        <v>303</v>
      </c>
      <c r="G233" s="40"/>
      <c r="H233" s="40"/>
      <c r="I233" s="232"/>
      <c r="J233" s="40"/>
      <c r="K233" s="40"/>
      <c r="L233" s="44"/>
      <c r="M233" s="233"/>
      <c r="N233" s="234"/>
      <c r="O233" s="92"/>
      <c r="P233" s="92"/>
      <c r="Q233" s="92"/>
      <c r="R233" s="92"/>
      <c r="S233" s="92"/>
      <c r="T233" s="93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148</v>
      </c>
      <c r="AU233" s="17" t="s">
        <v>82</v>
      </c>
    </row>
    <row r="234" s="12" customFormat="1" ht="22.8" customHeight="1">
      <c r="A234" s="12"/>
      <c r="B234" s="200"/>
      <c r="C234" s="201"/>
      <c r="D234" s="202" t="s">
        <v>72</v>
      </c>
      <c r="E234" s="214" t="s">
        <v>304</v>
      </c>
      <c r="F234" s="214" t="s">
        <v>305</v>
      </c>
      <c r="G234" s="201"/>
      <c r="H234" s="201"/>
      <c r="I234" s="204"/>
      <c r="J234" s="215">
        <f>BK234</f>
        <v>0</v>
      </c>
      <c r="K234" s="201"/>
      <c r="L234" s="206"/>
      <c r="M234" s="207"/>
      <c r="N234" s="208"/>
      <c r="O234" s="208"/>
      <c r="P234" s="209">
        <f>SUM(P235:P236)</f>
        <v>0</v>
      </c>
      <c r="Q234" s="208"/>
      <c r="R234" s="209">
        <f>SUM(R235:R236)</f>
        <v>0</v>
      </c>
      <c r="S234" s="208"/>
      <c r="T234" s="210">
        <f>SUM(T235:T236)</f>
        <v>0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211" t="s">
        <v>80</v>
      </c>
      <c r="AT234" s="212" t="s">
        <v>72</v>
      </c>
      <c r="AU234" s="212" t="s">
        <v>80</v>
      </c>
      <c r="AY234" s="211" t="s">
        <v>140</v>
      </c>
      <c r="BK234" s="213">
        <f>SUM(BK235:BK236)</f>
        <v>0</v>
      </c>
    </row>
    <row r="235" s="2" customFormat="1" ht="24.15" customHeight="1">
      <c r="A235" s="38"/>
      <c r="B235" s="39"/>
      <c r="C235" s="216" t="s">
        <v>306</v>
      </c>
      <c r="D235" s="216" t="s">
        <v>142</v>
      </c>
      <c r="E235" s="217" t="s">
        <v>307</v>
      </c>
      <c r="F235" s="218" t="s">
        <v>308</v>
      </c>
      <c r="G235" s="219" t="s">
        <v>155</v>
      </c>
      <c r="H235" s="220">
        <v>46.146999999999998</v>
      </c>
      <c r="I235" s="221"/>
      <c r="J235" s="222">
        <f>ROUND(I235*H235,2)</f>
        <v>0</v>
      </c>
      <c r="K235" s="223"/>
      <c r="L235" s="44"/>
      <c r="M235" s="224" t="s">
        <v>1</v>
      </c>
      <c r="N235" s="225" t="s">
        <v>40</v>
      </c>
      <c r="O235" s="92"/>
      <c r="P235" s="226">
        <f>O235*H235</f>
        <v>0</v>
      </c>
      <c r="Q235" s="226">
        <v>0</v>
      </c>
      <c r="R235" s="226">
        <f>Q235*H235</f>
        <v>0</v>
      </c>
      <c r="S235" s="226">
        <v>0</v>
      </c>
      <c r="T235" s="227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28" t="s">
        <v>146</v>
      </c>
      <c r="AT235" s="228" t="s">
        <v>142</v>
      </c>
      <c r="AU235" s="228" t="s">
        <v>82</v>
      </c>
      <c r="AY235" s="17" t="s">
        <v>140</v>
      </c>
      <c r="BE235" s="229">
        <f>IF(N235="základní",J235,0)</f>
        <v>0</v>
      </c>
      <c r="BF235" s="229">
        <f>IF(N235="snížená",J235,0)</f>
        <v>0</v>
      </c>
      <c r="BG235" s="229">
        <f>IF(N235="zákl. přenesená",J235,0)</f>
        <v>0</v>
      </c>
      <c r="BH235" s="229">
        <f>IF(N235="sníž. přenesená",J235,0)</f>
        <v>0</v>
      </c>
      <c r="BI235" s="229">
        <f>IF(N235="nulová",J235,0)</f>
        <v>0</v>
      </c>
      <c r="BJ235" s="17" t="s">
        <v>146</v>
      </c>
      <c r="BK235" s="229">
        <f>ROUND(I235*H235,2)</f>
        <v>0</v>
      </c>
      <c r="BL235" s="17" t="s">
        <v>146</v>
      </c>
      <c r="BM235" s="228" t="s">
        <v>309</v>
      </c>
    </row>
    <row r="236" s="2" customFormat="1">
      <c r="A236" s="38"/>
      <c r="B236" s="39"/>
      <c r="C236" s="40"/>
      <c r="D236" s="230" t="s">
        <v>148</v>
      </c>
      <c r="E236" s="40"/>
      <c r="F236" s="231" t="s">
        <v>310</v>
      </c>
      <c r="G236" s="40"/>
      <c r="H236" s="40"/>
      <c r="I236" s="232"/>
      <c r="J236" s="40"/>
      <c r="K236" s="40"/>
      <c r="L236" s="44"/>
      <c r="M236" s="233"/>
      <c r="N236" s="234"/>
      <c r="O236" s="92"/>
      <c r="P236" s="92"/>
      <c r="Q236" s="92"/>
      <c r="R236" s="92"/>
      <c r="S236" s="92"/>
      <c r="T236" s="93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148</v>
      </c>
      <c r="AU236" s="17" t="s">
        <v>82</v>
      </c>
    </row>
    <row r="237" s="12" customFormat="1" ht="25.92" customHeight="1">
      <c r="A237" s="12"/>
      <c r="B237" s="200"/>
      <c r="C237" s="201"/>
      <c r="D237" s="202" t="s">
        <v>72</v>
      </c>
      <c r="E237" s="203" t="s">
        <v>311</v>
      </c>
      <c r="F237" s="203" t="s">
        <v>312</v>
      </c>
      <c r="G237" s="201"/>
      <c r="H237" s="201"/>
      <c r="I237" s="204"/>
      <c r="J237" s="205">
        <f>BK237</f>
        <v>0</v>
      </c>
      <c r="K237" s="201"/>
      <c r="L237" s="206"/>
      <c r="M237" s="207"/>
      <c r="N237" s="208"/>
      <c r="O237" s="208"/>
      <c r="P237" s="209">
        <f>P238+P248+P266+P326+P383+P430+P482+P561+P569+P588+P604+P634+P640+P653</f>
        <v>0</v>
      </c>
      <c r="Q237" s="208"/>
      <c r="R237" s="209">
        <f>R238+R248+R266+R326+R383+R430+R482+R561+R569+R588+R604+R634+R640+R653</f>
        <v>5.8510221500000004</v>
      </c>
      <c r="S237" s="208"/>
      <c r="T237" s="210">
        <f>T238+T248+T266+T326+T383+T430+T482+T561+T569+T588+T604+T634+T640+T653</f>
        <v>4.2339774999999999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11" t="s">
        <v>82</v>
      </c>
      <c r="AT237" s="212" t="s">
        <v>72</v>
      </c>
      <c r="AU237" s="212" t="s">
        <v>73</v>
      </c>
      <c r="AY237" s="211" t="s">
        <v>140</v>
      </c>
      <c r="BK237" s="213">
        <f>BK238+BK248+BK266+BK326+BK383+BK430+BK482+BK561+BK569+BK588+BK604+BK634+BK640+BK653</f>
        <v>0</v>
      </c>
    </row>
    <row r="238" s="12" customFormat="1" ht="22.8" customHeight="1">
      <c r="A238" s="12"/>
      <c r="B238" s="200"/>
      <c r="C238" s="201"/>
      <c r="D238" s="202" t="s">
        <v>72</v>
      </c>
      <c r="E238" s="214" t="s">
        <v>313</v>
      </c>
      <c r="F238" s="214" t="s">
        <v>314</v>
      </c>
      <c r="G238" s="201"/>
      <c r="H238" s="201"/>
      <c r="I238" s="204"/>
      <c r="J238" s="215">
        <f>BK238</f>
        <v>0</v>
      </c>
      <c r="K238" s="201"/>
      <c r="L238" s="206"/>
      <c r="M238" s="207"/>
      <c r="N238" s="208"/>
      <c r="O238" s="208"/>
      <c r="P238" s="209">
        <f>SUM(P239:P247)</f>
        <v>0</v>
      </c>
      <c r="Q238" s="208"/>
      <c r="R238" s="209">
        <f>SUM(R239:R247)</f>
        <v>0.002</v>
      </c>
      <c r="S238" s="208"/>
      <c r="T238" s="210">
        <f>SUM(T239:T247)</f>
        <v>0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211" t="s">
        <v>82</v>
      </c>
      <c r="AT238" s="212" t="s">
        <v>72</v>
      </c>
      <c r="AU238" s="212" t="s">
        <v>80</v>
      </c>
      <c r="AY238" s="211" t="s">
        <v>140</v>
      </c>
      <c r="BK238" s="213">
        <f>SUM(BK239:BK247)</f>
        <v>0</v>
      </c>
    </row>
    <row r="239" s="2" customFormat="1" ht="24.15" customHeight="1">
      <c r="A239" s="38"/>
      <c r="B239" s="39"/>
      <c r="C239" s="216" t="s">
        <v>315</v>
      </c>
      <c r="D239" s="216" t="s">
        <v>142</v>
      </c>
      <c r="E239" s="217" t="s">
        <v>316</v>
      </c>
      <c r="F239" s="218" t="s">
        <v>317</v>
      </c>
      <c r="G239" s="219" t="s">
        <v>169</v>
      </c>
      <c r="H239" s="220">
        <v>5.6950000000000003</v>
      </c>
      <c r="I239" s="221"/>
      <c r="J239" s="222">
        <f>ROUND(I239*H239,2)</f>
        <v>0</v>
      </c>
      <c r="K239" s="223"/>
      <c r="L239" s="44"/>
      <c r="M239" s="224" t="s">
        <v>1</v>
      </c>
      <c r="N239" s="225" t="s">
        <v>40</v>
      </c>
      <c r="O239" s="92"/>
      <c r="P239" s="226">
        <f>O239*H239</f>
        <v>0</v>
      </c>
      <c r="Q239" s="226">
        <v>0</v>
      </c>
      <c r="R239" s="226">
        <f>Q239*H239</f>
        <v>0</v>
      </c>
      <c r="S239" s="226">
        <v>0</v>
      </c>
      <c r="T239" s="227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28" t="s">
        <v>234</v>
      </c>
      <c r="AT239" s="228" t="s">
        <v>142</v>
      </c>
      <c r="AU239" s="228" t="s">
        <v>82</v>
      </c>
      <c r="AY239" s="17" t="s">
        <v>140</v>
      </c>
      <c r="BE239" s="229">
        <f>IF(N239="základní",J239,0)</f>
        <v>0</v>
      </c>
      <c r="BF239" s="229">
        <f>IF(N239="snížená",J239,0)</f>
        <v>0</v>
      </c>
      <c r="BG239" s="229">
        <f>IF(N239="zákl. přenesená",J239,0)</f>
        <v>0</v>
      </c>
      <c r="BH239" s="229">
        <f>IF(N239="sníž. přenesená",J239,0)</f>
        <v>0</v>
      </c>
      <c r="BI239" s="229">
        <f>IF(N239="nulová",J239,0)</f>
        <v>0</v>
      </c>
      <c r="BJ239" s="17" t="s">
        <v>146</v>
      </c>
      <c r="BK239" s="229">
        <f>ROUND(I239*H239,2)</f>
        <v>0</v>
      </c>
      <c r="BL239" s="17" t="s">
        <v>234</v>
      </c>
      <c r="BM239" s="228" t="s">
        <v>318</v>
      </c>
    </row>
    <row r="240" s="2" customFormat="1">
      <c r="A240" s="38"/>
      <c r="B240" s="39"/>
      <c r="C240" s="40"/>
      <c r="D240" s="230" t="s">
        <v>148</v>
      </c>
      <c r="E240" s="40"/>
      <c r="F240" s="231" t="s">
        <v>319</v>
      </c>
      <c r="G240" s="40"/>
      <c r="H240" s="40"/>
      <c r="I240" s="232"/>
      <c r="J240" s="40"/>
      <c r="K240" s="40"/>
      <c r="L240" s="44"/>
      <c r="M240" s="233"/>
      <c r="N240" s="234"/>
      <c r="O240" s="92"/>
      <c r="P240" s="92"/>
      <c r="Q240" s="92"/>
      <c r="R240" s="92"/>
      <c r="S240" s="92"/>
      <c r="T240" s="93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148</v>
      </c>
      <c r="AU240" s="17" t="s">
        <v>82</v>
      </c>
    </row>
    <row r="241" s="13" customFormat="1">
      <c r="A241" s="13"/>
      <c r="B241" s="235"/>
      <c r="C241" s="236"/>
      <c r="D241" s="230" t="s">
        <v>150</v>
      </c>
      <c r="E241" s="237" t="s">
        <v>1</v>
      </c>
      <c r="F241" s="238" t="s">
        <v>192</v>
      </c>
      <c r="G241" s="236"/>
      <c r="H241" s="239">
        <v>5.6950000000000003</v>
      </c>
      <c r="I241" s="240"/>
      <c r="J241" s="236"/>
      <c r="K241" s="236"/>
      <c r="L241" s="241"/>
      <c r="M241" s="242"/>
      <c r="N241" s="243"/>
      <c r="O241" s="243"/>
      <c r="P241" s="243"/>
      <c r="Q241" s="243"/>
      <c r="R241" s="243"/>
      <c r="S241" s="243"/>
      <c r="T241" s="244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5" t="s">
        <v>150</v>
      </c>
      <c r="AU241" s="245" t="s">
        <v>82</v>
      </c>
      <c r="AV241" s="13" t="s">
        <v>82</v>
      </c>
      <c r="AW241" s="13" t="s">
        <v>30</v>
      </c>
      <c r="AX241" s="13" t="s">
        <v>80</v>
      </c>
      <c r="AY241" s="245" t="s">
        <v>140</v>
      </c>
    </row>
    <row r="242" s="2" customFormat="1" ht="16.5" customHeight="1">
      <c r="A242" s="38"/>
      <c r="B242" s="39"/>
      <c r="C242" s="246" t="s">
        <v>320</v>
      </c>
      <c r="D242" s="246" t="s">
        <v>152</v>
      </c>
      <c r="E242" s="247" t="s">
        <v>321</v>
      </c>
      <c r="F242" s="248" t="s">
        <v>322</v>
      </c>
      <c r="G242" s="249" t="s">
        <v>155</v>
      </c>
      <c r="H242" s="250">
        <v>0.002</v>
      </c>
      <c r="I242" s="251"/>
      <c r="J242" s="252">
        <f>ROUND(I242*H242,2)</f>
        <v>0</v>
      </c>
      <c r="K242" s="253"/>
      <c r="L242" s="254"/>
      <c r="M242" s="255" t="s">
        <v>1</v>
      </c>
      <c r="N242" s="256" t="s">
        <v>40</v>
      </c>
      <c r="O242" s="92"/>
      <c r="P242" s="226">
        <f>O242*H242</f>
        <v>0</v>
      </c>
      <c r="Q242" s="226">
        <v>1</v>
      </c>
      <c r="R242" s="226">
        <f>Q242*H242</f>
        <v>0.002</v>
      </c>
      <c r="S242" s="226">
        <v>0</v>
      </c>
      <c r="T242" s="227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28" t="s">
        <v>323</v>
      </c>
      <c r="AT242" s="228" t="s">
        <v>152</v>
      </c>
      <c r="AU242" s="228" t="s">
        <v>82</v>
      </c>
      <c r="AY242" s="17" t="s">
        <v>140</v>
      </c>
      <c r="BE242" s="229">
        <f>IF(N242="základní",J242,0)</f>
        <v>0</v>
      </c>
      <c r="BF242" s="229">
        <f>IF(N242="snížená",J242,0)</f>
        <v>0</v>
      </c>
      <c r="BG242" s="229">
        <f>IF(N242="zákl. přenesená",J242,0)</f>
        <v>0</v>
      </c>
      <c r="BH242" s="229">
        <f>IF(N242="sníž. přenesená",J242,0)</f>
        <v>0</v>
      </c>
      <c r="BI242" s="229">
        <f>IF(N242="nulová",J242,0)</f>
        <v>0</v>
      </c>
      <c r="BJ242" s="17" t="s">
        <v>146</v>
      </c>
      <c r="BK242" s="229">
        <f>ROUND(I242*H242,2)</f>
        <v>0</v>
      </c>
      <c r="BL242" s="17" t="s">
        <v>234</v>
      </c>
      <c r="BM242" s="228" t="s">
        <v>324</v>
      </c>
    </row>
    <row r="243" s="2" customFormat="1">
      <c r="A243" s="38"/>
      <c r="B243" s="39"/>
      <c r="C243" s="40"/>
      <c r="D243" s="230" t="s">
        <v>148</v>
      </c>
      <c r="E243" s="40"/>
      <c r="F243" s="231" t="s">
        <v>322</v>
      </c>
      <c r="G243" s="40"/>
      <c r="H243" s="40"/>
      <c r="I243" s="232"/>
      <c r="J243" s="40"/>
      <c r="K243" s="40"/>
      <c r="L243" s="44"/>
      <c r="M243" s="233"/>
      <c r="N243" s="234"/>
      <c r="O243" s="92"/>
      <c r="P243" s="92"/>
      <c r="Q243" s="92"/>
      <c r="R243" s="92"/>
      <c r="S243" s="92"/>
      <c r="T243" s="93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148</v>
      </c>
      <c r="AU243" s="17" t="s">
        <v>82</v>
      </c>
    </row>
    <row r="244" s="2" customFormat="1">
      <c r="A244" s="38"/>
      <c r="B244" s="39"/>
      <c r="C244" s="40"/>
      <c r="D244" s="230" t="s">
        <v>238</v>
      </c>
      <c r="E244" s="40"/>
      <c r="F244" s="257" t="s">
        <v>325</v>
      </c>
      <c r="G244" s="40"/>
      <c r="H244" s="40"/>
      <c r="I244" s="232"/>
      <c r="J244" s="40"/>
      <c r="K244" s="40"/>
      <c r="L244" s="44"/>
      <c r="M244" s="233"/>
      <c r="N244" s="234"/>
      <c r="O244" s="92"/>
      <c r="P244" s="92"/>
      <c r="Q244" s="92"/>
      <c r="R244" s="92"/>
      <c r="S244" s="92"/>
      <c r="T244" s="93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T244" s="17" t="s">
        <v>238</v>
      </c>
      <c r="AU244" s="17" t="s">
        <v>82</v>
      </c>
    </row>
    <row r="245" s="13" customFormat="1">
      <c r="A245" s="13"/>
      <c r="B245" s="235"/>
      <c r="C245" s="236"/>
      <c r="D245" s="230" t="s">
        <v>150</v>
      </c>
      <c r="E245" s="236"/>
      <c r="F245" s="238" t="s">
        <v>326</v>
      </c>
      <c r="G245" s="236"/>
      <c r="H245" s="239">
        <v>0.002</v>
      </c>
      <c r="I245" s="240"/>
      <c r="J245" s="236"/>
      <c r="K245" s="236"/>
      <c r="L245" s="241"/>
      <c r="M245" s="242"/>
      <c r="N245" s="243"/>
      <c r="O245" s="243"/>
      <c r="P245" s="243"/>
      <c r="Q245" s="243"/>
      <c r="R245" s="243"/>
      <c r="S245" s="243"/>
      <c r="T245" s="244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5" t="s">
        <v>150</v>
      </c>
      <c r="AU245" s="245" t="s">
        <v>82</v>
      </c>
      <c r="AV245" s="13" t="s">
        <v>82</v>
      </c>
      <c r="AW245" s="13" t="s">
        <v>4</v>
      </c>
      <c r="AX245" s="13" t="s">
        <v>80</v>
      </c>
      <c r="AY245" s="245" t="s">
        <v>140</v>
      </c>
    </row>
    <row r="246" s="2" customFormat="1" ht="33" customHeight="1">
      <c r="A246" s="38"/>
      <c r="B246" s="39"/>
      <c r="C246" s="216" t="s">
        <v>327</v>
      </c>
      <c r="D246" s="216" t="s">
        <v>142</v>
      </c>
      <c r="E246" s="217" t="s">
        <v>328</v>
      </c>
      <c r="F246" s="218" t="s">
        <v>329</v>
      </c>
      <c r="G246" s="219" t="s">
        <v>155</v>
      </c>
      <c r="H246" s="220">
        <v>0.002</v>
      </c>
      <c r="I246" s="221"/>
      <c r="J246" s="222">
        <f>ROUND(I246*H246,2)</f>
        <v>0</v>
      </c>
      <c r="K246" s="223"/>
      <c r="L246" s="44"/>
      <c r="M246" s="224" t="s">
        <v>1</v>
      </c>
      <c r="N246" s="225" t="s">
        <v>40</v>
      </c>
      <c r="O246" s="92"/>
      <c r="P246" s="226">
        <f>O246*H246</f>
        <v>0</v>
      </c>
      <c r="Q246" s="226">
        <v>0</v>
      </c>
      <c r="R246" s="226">
        <f>Q246*H246</f>
        <v>0</v>
      </c>
      <c r="S246" s="226">
        <v>0</v>
      </c>
      <c r="T246" s="227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28" t="s">
        <v>234</v>
      </c>
      <c r="AT246" s="228" t="s">
        <v>142</v>
      </c>
      <c r="AU246" s="228" t="s">
        <v>82</v>
      </c>
      <c r="AY246" s="17" t="s">
        <v>140</v>
      </c>
      <c r="BE246" s="229">
        <f>IF(N246="základní",J246,0)</f>
        <v>0</v>
      </c>
      <c r="BF246" s="229">
        <f>IF(N246="snížená",J246,0)</f>
        <v>0</v>
      </c>
      <c r="BG246" s="229">
        <f>IF(N246="zákl. přenesená",J246,0)</f>
        <v>0</v>
      </c>
      <c r="BH246" s="229">
        <f>IF(N246="sníž. přenesená",J246,0)</f>
        <v>0</v>
      </c>
      <c r="BI246" s="229">
        <f>IF(N246="nulová",J246,0)</f>
        <v>0</v>
      </c>
      <c r="BJ246" s="17" t="s">
        <v>146</v>
      </c>
      <c r="BK246" s="229">
        <f>ROUND(I246*H246,2)</f>
        <v>0</v>
      </c>
      <c r="BL246" s="17" t="s">
        <v>234</v>
      </c>
      <c r="BM246" s="228" t="s">
        <v>330</v>
      </c>
    </row>
    <row r="247" s="2" customFormat="1">
      <c r="A247" s="38"/>
      <c r="B247" s="39"/>
      <c r="C247" s="40"/>
      <c r="D247" s="230" t="s">
        <v>148</v>
      </c>
      <c r="E247" s="40"/>
      <c r="F247" s="231" t="s">
        <v>331</v>
      </c>
      <c r="G247" s="40"/>
      <c r="H247" s="40"/>
      <c r="I247" s="232"/>
      <c r="J247" s="40"/>
      <c r="K247" s="40"/>
      <c r="L247" s="44"/>
      <c r="M247" s="233"/>
      <c r="N247" s="234"/>
      <c r="O247" s="92"/>
      <c r="P247" s="92"/>
      <c r="Q247" s="92"/>
      <c r="R247" s="92"/>
      <c r="S247" s="92"/>
      <c r="T247" s="93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148</v>
      </c>
      <c r="AU247" s="17" t="s">
        <v>82</v>
      </c>
    </row>
    <row r="248" s="12" customFormat="1" ht="22.8" customHeight="1">
      <c r="A248" s="12"/>
      <c r="B248" s="200"/>
      <c r="C248" s="201"/>
      <c r="D248" s="202" t="s">
        <v>72</v>
      </c>
      <c r="E248" s="214" t="s">
        <v>332</v>
      </c>
      <c r="F248" s="214" t="s">
        <v>333</v>
      </c>
      <c r="G248" s="201"/>
      <c r="H248" s="201"/>
      <c r="I248" s="204"/>
      <c r="J248" s="215">
        <f>BK248</f>
        <v>0</v>
      </c>
      <c r="K248" s="201"/>
      <c r="L248" s="206"/>
      <c r="M248" s="207"/>
      <c r="N248" s="208"/>
      <c r="O248" s="208"/>
      <c r="P248" s="209">
        <f>SUM(P249:P265)</f>
        <v>0</v>
      </c>
      <c r="Q248" s="208"/>
      <c r="R248" s="209">
        <f>SUM(R249:R265)</f>
        <v>0.047439999999999996</v>
      </c>
      <c r="S248" s="208"/>
      <c r="T248" s="210">
        <f>SUM(T249:T265)</f>
        <v>0.35625000000000001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211" t="s">
        <v>82</v>
      </c>
      <c r="AT248" s="212" t="s">
        <v>72</v>
      </c>
      <c r="AU248" s="212" t="s">
        <v>80</v>
      </c>
      <c r="AY248" s="211" t="s">
        <v>140</v>
      </c>
      <c r="BK248" s="213">
        <f>SUM(BK249:BK265)</f>
        <v>0</v>
      </c>
    </row>
    <row r="249" s="2" customFormat="1" ht="24.15" customHeight="1">
      <c r="A249" s="38"/>
      <c r="B249" s="39"/>
      <c r="C249" s="216" t="s">
        <v>323</v>
      </c>
      <c r="D249" s="216" t="s">
        <v>142</v>
      </c>
      <c r="E249" s="217" t="s">
        <v>334</v>
      </c>
      <c r="F249" s="218" t="s">
        <v>335</v>
      </c>
      <c r="G249" s="219" t="s">
        <v>177</v>
      </c>
      <c r="H249" s="220">
        <v>1</v>
      </c>
      <c r="I249" s="221"/>
      <c r="J249" s="222">
        <f>ROUND(I249*H249,2)</f>
        <v>0</v>
      </c>
      <c r="K249" s="223"/>
      <c r="L249" s="44"/>
      <c r="M249" s="224" t="s">
        <v>1</v>
      </c>
      <c r="N249" s="225" t="s">
        <v>40</v>
      </c>
      <c r="O249" s="92"/>
      <c r="P249" s="226">
        <f>O249*H249</f>
        <v>0</v>
      </c>
      <c r="Q249" s="226">
        <v>0.00017000000000000001</v>
      </c>
      <c r="R249" s="226">
        <f>Q249*H249</f>
        <v>0.00017000000000000001</v>
      </c>
      <c r="S249" s="226">
        <v>0.35625000000000001</v>
      </c>
      <c r="T249" s="227">
        <f>S249*H249</f>
        <v>0.35625000000000001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28" t="s">
        <v>234</v>
      </c>
      <c r="AT249" s="228" t="s">
        <v>142</v>
      </c>
      <c r="AU249" s="228" t="s">
        <v>82</v>
      </c>
      <c r="AY249" s="17" t="s">
        <v>140</v>
      </c>
      <c r="BE249" s="229">
        <f>IF(N249="základní",J249,0)</f>
        <v>0</v>
      </c>
      <c r="BF249" s="229">
        <f>IF(N249="snížená",J249,0)</f>
        <v>0</v>
      </c>
      <c r="BG249" s="229">
        <f>IF(N249="zákl. přenesená",J249,0)</f>
        <v>0</v>
      </c>
      <c r="BH249" s="229">
        <f>IF(N249="sníž. přenesená",J249,0)</f>
        <v>0</v>
      </c>
      <c r="BI249" s="229">
        <f>IF(N249="nulová",J249,0)</f>
        <v>0</v>
      </c>
      <c r="BJ249" s="17" t="s">
        <v>146</v>
      </c>
      <c r="BK249" s="229">
        <f>ROUND(I249*H249,2)</f>
        <v>0</v>
      </c>
      <c r="BL249" s="17" t="s">
        <v>234</v>
      </c>
      <c r="BM249" s="228" t="s">
        <v>336</v>
      </c>
    </row>
    <row r="250" s="2" customFormat="1">
      <c r="A250" s="38"/>
      <c r="B250" s="39"/>
      <c r="C250" s="40"/>
      <c r="D250" s="230" t="s">
        <v>148</v>
      </c>
      <c r="E250" s="40"/>
      <c r="F250" s="231" t="s">
        <v>335</v>
      </c>
      <c r="G250" s="40"/>
      <c r="H250" s="40"/>
      <c r="I250" s="232"/>
      <c r="J250" s="40"/>
      <c r="K250" s="40"/>
      <c r="L250" s="44"/>
      <c r="M250" s="233"/>
      <c r="N250" s="234"/>
      <c r="O250" s="92"/>
      <c r="P250" s="92"/>
      <c r="Q250" s="92"/>
      <c r="R250" s="92"/>
      <c r="S250" s="92"/>
      <c r="T250" s="93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17" t="s">
        <v>148</v>
      </c>
      <c r="AU250" s="17" t="s">
        <v>82</v>
      </c>
    </row>
    <row r="251" s="2" customFormat="1" ht="33" customHeight="1">
      <c r="A251" s="38"/>
      <c r="B251" s="39"/>
      <c r="C251" s="216" t="s">
        <v>337</v>
      </c>
      <c r="D251" s="216" t="s">
        <v>142</v>
      </c>
      <c r="E251" s="217" t="s">
        <v>338</v>
      </c>
      <c r="F251" s="218" t="s">
        <v>339</v>
      </c>
      <c r="G251" s="219" t="s">
        <v>177</v>
      </c>
      <c r="H251" s="220">
        <v>1</v>
      </c>
      <c r="I251" s="221"/>
      <c r="J251" s="222">
        <f>ROUND(I251*H251,2)</f>
        <v>0</v>
      </c>
      <c r="K251" s="223"/>
      <c r="L251" s="44"/>
      <c r="M251" s="224" t="s">
        <v>1</v>
      </c>
      <c r="N251" s="225" t="s">
        <v>40</v>
      </c>
      <c r="O251" s="92"/>
      <c r="P251" s="226">
        <f>O251*H251</f>
        <v>0</v>
      </c>
      <c r="Q251" s="226">
        <v>0.0079000000000000008</v>
      </c>
      <c r="R251" s="226">
        <f>Q251*H251</f>
        <v>0.0079000000000000008</v>
      </c>
      <c r="S251" s="226">
        <v>0</v>
      </c>
      <c r="T251" s="227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28" t="s">
        <v>234</v>
      </c>
      <c r="AT251" s="228" t="s">
        <v>142</v>
      </c>
      <c r="AU251" s="228" t="s">
        <v>82</v>
      </c>
      <c r="AY251" s="17" t="s">
        <v>140</v>
      </c>
      <c r="BE251" s="229">
        <f>IF(N251="základní",J251,0)</f>
        <v>0</v>
      </c>
      <c r="BF251" s="229">
        <f>IF(N251="snížená",J251,0)</f>
        <v>0</v>
      </c>
      <c r="BG251" s="229">
        <f>IF(N251="zákl. přenesená",J251,0)</f>
        <v>0</v>
      </c>
      <c r="BH251" s="229">
        <f>IF(N251="sníž. přenesená",J251,0)</f>
        <v>0</v>
      </c>
      <c r="BI251" s="229">
        <f>IF(N251="nulová",J251,0)</f>
        <v>0</v>
      </c>
      <c r="BJ251" s="17" t="s">
        <v>146</v>
      </c>
      <c r="BK251" s="229">
        <f>ROUND(I251*H251,2)</f>
        <v>0</v>
      </c>
      <c r="BL251" s="17" t="s">
        <v>234</v>
      </c>
      <c r="BM251" s="228" t="s">
        <v>340</v>
      </c>
    </row>
    <row r="252" s="2" customFormat="1">
      <c r="A252" s="38"/>
      <c r="B252" s="39"/>
      <c r="C252" s="40"/>
      <c r="D252" s="230" t="s">
        <v>148</v>
      </c>
      <c r="E252" s="40"/>
      <c r="F252" s="231" t="s">
        <v>339</v>
      </c>
      <c r="G252" s="40"/>
      <c r="H252" s="40"/>
      <c r="I252" s="232"/>
      <c r="J252" s="40"/>
      <c r="K252" s="40"/>
      <c r="L252" s="44"/>
      <c r="M252" s="233"/>
      <c r="N252" s="234"/>
      <c r="O252" s="92"/>
      <c r="P252" s="92"/>
      <c r="Q252" s="92"/>
      <c r="R252" s="92"/>
      <c r="S252" s="92"/>
      <c r="T252" s="93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148</v>
      </c>
      <c r="AU252" s="17" t="s">
        <v>82</v>
      </c>
    </row>
    <row r="253" s="2" customFormat="1" ht="37.8" customHeight="1">
      <c r="A253" s="38"/>
      <c r="B253" s="39"/>
      <c r="C253" s="216" t="s">
        <v>341</v>
      </c>
      <c r="D253" s="216" t="s">
        <v>142</v>
      </c>
      <c r="E253" s="217" t="s">
        <v>342</v>
      </c>
      <c r="F253" s="218" t="s">
        <v>343</v>
      </c>
      <c r="G253" s="219" t="s">
        <v>344</v>
      </c>
      <c r="H253" s="220">
        <v>1</v>
      </c>
      <c r="I253" s="221"/>
      <c r="J253" s="222">
        <f>ROUND(I253*H253,2)</f>
        <v>0</v>
      </c>
      <c r="K253" s="223"/>
      <c r="L253" s="44"/>
      <c r="M253" s="224" t="s">
        <v>1</v>
      </c>
      <c r="N253" s="225" t="s">
        <v>40</v>
      </c>
      <c r="O253" s="92"/>
      <c r="P253" s="226">
        <f>O253*H253</f>
        <v>0</v>
      </c>
      <c r="Q253" s="226">
        <v>0.031419999999999997</v>
      </c>
      <c r="R253" s="226">
        <f>Q253*H253</f>
        <v>0.031419999999999997</v>
      </c>
      <c r="S253" s="226">
        <v>0</v>
      </c>
      <c r="T253" s="227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28" t="s">
        <v>234</v>
      </c>
      <c r="AT253" s="228" t="s">
        <v>142</v>
      </c>
      <c r="AU253" s="228" t="s">
        <v>82</v>
      </c>
      <c r="AY253" s="17" t="s">
        <v>140</v>
      </c>
      <c r="BE253" s="229">
        <f>IF(N253="základní",J253,0)</f>
        <v>0</v>
      </c>
      <c r="BF253" s="229">
        <f>IF(N253="snížená",J253,0)</f>
        <v>0</v>
      </c>
      <c r="BG253" s="229">
        <f>IF(N253="zákl. přenesená",J253,0)</f>
        <v>0</v>
      </c>
      <c r="BH253" s="229">
        <f>IF(N253="sníž. přenesená",J253,0)</f>
        <v>0</v>
      </c>
      <c r="BI253" s="229">
        <f>IF(N253="nulová",J253,0)</f>
        <v>0</v>
      </c>
      <c r="BJ253" s="17" t="s">
        <v>146</v>
      </c>
      <c r="BK253" s="229">
        <f>ROUND(I253*H253,2)</f>
        <v>0</v>
      </c>
      <c r="BL253" s="17" t="s">
        <v>234</v>
      </c>
      <c r="BM253" s="228" t="s">
        <v>345</v>
      </c>
    </row>
    <row r="254" s="2" customFormat="1">
      <c r="A254" s="38"/>
      <c r="B254" s="39"/>
      <c r="C254" s="40"/>
      <c r="D254" s="230" t="s">
        <v>148</v>
      </c>
      <c r="E254" s="40"/>
      <c r="F254" s="231" t="s">
        <v>343</v>
      </c>
      <c r="G254" s="40"/>
      <c r="H254" s="40"/>
      <c r="I254" s="232"/>
      <c r="J254" s="40"/>
      <c r="K254" s="40"/>
      <c r="L254" s="44"/>
      <c r="M254" s="233"/>
      <c r="N254" s="234"/>
      <c r="O254" s="92"/>
      <c r="P254" s="92"/>
      <c r="Q254" s="92"/>
      <c r="R254" s="92"/>
      <c r="S254" s="92"/>
      <c r="T254" s="93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T254" s="17" t="s">
        <v>148</v>
      </c>
      <c r="AU254" s="17" t="s">
        <v>82</v>
      </c>
    </row>
    <row r="255" s="2" customFormat="1" ht="49.05" customHeight="1">
      <c r="A255" s="38"/>
      <c r="B255" s="39"/>
      <c r="C255" s="246" t="s">
        <v>346</v>
      </c>
      <c r="D255" s="246" t="s">
        <v>152</v>
      </c>
      <c r="E255" s="247" t="s">
        <v>347</v>
      </c>
      <c r="F255" s="248" t="s">
        <v>348</v>
      </c>
      <c r="G255" s="249" t="s">
        <v>349</v>
      </c>
      <c r="H255" s="250">
        <v>1</v>
      </c>
      <c r="I255" s="251"/>
      <c r="J255" s="252">
        <f>ROUND(I255*H255,2)</f>
        <v>0</v>
      </c>
      <c r="K255" s="253"/>
      <c r="L255" s="254"/>
      <c r="M255" s="255" t="s">
        <v>1</v>
      </c>
      <c r="N255" s="256" t="s">
        <v>40</v>
      </c>
      <c r="O255" s="92"/>
      <c r="P255" s="226">
        <f>O255*H255</f>
        <v>0</v>
      </c>
      <c r="Q255" s="226">
        <v>0</v>
      </c>
      <c r="R255" s="226">
        <f>Q255*H255</f>
        <v>0</v>
      </c>
      <c r="S255" s="226">
        <v>0</v>
      </c>
      <c r="T255" s="227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28" t="s">
        <v>323</v>
      </c>
      <c r="AT255" s="228" t="s">
        <v>152</v>
      </c>
      <c r="AU255" s="228" t="s">
        <v>82</v>
      </c>
      <c r="AY255" s="17" t="s">
        <v>140</v>
      </c>
      <c r="BE255" s="229">
        <f>IF(N255="základní",J255,0)</f>
        <v>0</v>
      </c>
      <c r="BF255" s="229">
        <f>IF(N255="snížená",J255,0)</f>
        <v>0</v>
      </c>
      <c r="BG255" s="229">
        <f>IF(N255="zákl. přenesená",J255,0)</f>
        <v>0</v>
      </c>
      <c r="BH255" s="229">
        <f>IF(N255="sníž. přenesená",J255,0)</f>
        <v>0</v>
      </c>
      <c r="BI255" s="229">
        <f>IF(N255="nulová",J255,0)</f>
        <v>0</v>
      </c>
      <c r="BJ255" s="17" t="s">
        <v>146</v>
      </c>
      <c r="BK255" s="229">
        <f>ROUND(I255*H255,2)</f>
        <v>0</v>
      </c>
      <c r="BL255" s="17" t="s">
        <v>234</v>
      </c>
      <c r="BM255" s="228" t="s">
        <v>350</v>
      </c>
    </row>
    <row r="256" s="2" customFormat="1">
      <c r="A256" s="38"/>
      <c r="B256" s="39"/>
      <c r="C256" s="40"/>
      <c r="D256" s="230" t="s">
        <v>148</v>
      </c>
      <c r="E256" s="40"/>
      <c r="F256" s="231" t="s">
        <v>348</v>
      </c>
      <c r="G256" s="40"/>
      <c r="H256" s="40"/>
      <c r="I256" s="232"/>
      <c r="J256" s="40"/>
      <c r="K256" s="40"/>
      <c r="L256" s="44"/>
      <c r="M256" s="233"/>
      <c r="N256" s="234"/>
      <c r="O256" s="92"/>
      <c r="P256" s="92"/>
      <c r="Q256" s="92"/>
      <c r="R256" s="92"/>
      <c r="S256" s="92"/>
      <c r="T256" s="93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17" t="s">
        <v>148</v>
      </c>
      <c r="AU256" s="17" t="s">
        <v>82</v>
      </c>
    </row>
    <row r="257" s="2" customFormat="1" ht="16.5" customHeight="1">
      <c r="A257" s="38"/>
      <c r="B257" s="39"/>
      <c r="C257" s="216" t="s">
        <v>351</v>
      </c>
      <c r="D257" s="216" t="s">
        <v>142</v>
      </c>
      <c r="E257" s="217" t="s">
        <v>352</v>
      </c>
      <c r="F257" s="218" t="s">
        <v>353</v>
      </c>
      <c r="G257" s="219" t="s">
        <v>163</v>
      </c>
      <c r="H257" s="220">
        <v>15</v>
      </c>
      <c r="I257" s="221"/>
      <c r="J257" s="222">
        <f>ROUND(I257*H257,2)</f>
        <v>0</v>
      </c>
      <c r="K257" s="223"/>
      <c r="L257" s="44"/>
      <c r="M257" s="224" t="s">
        <v>1</v>
      </c>
      <c r="N257" s="225" t="s">
        <v>40</v>
      </c>
      <c r="O257" s="92"/>
      <c r="P257" s="226">
        <f>O257*H257</f>
        <v>0</v>
      </c>
      <c r="Q257" s="226">
        <v>0.00052999999999999998</v>
      </c>
      <c r="R257" s="226">
        <f>Q257*H257</f>
        <v>0.0079500000000000005</v>
      </c>
      <c r="S257" s="226">
        <v>0</v>
      </c>
      <c r="T257" s="227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28" t="s">
        <v>234</v>
      </c>
      <c r="AT257" s="228" t="s">
        <v>142</v>
      </c>
      <c r="AU257" s="228" t="s">
        <v>82</v>
      </c>
      <c r="AY257" s="17" t="s">
        <v>140</v>
      </c>
      <c r="BE257" s="229">
        <f>IF(N257="základní",J257,0)</f>
        <v>0</v>
      </c>
      <c r="BF257" s="229">
        <f>IF(N257="snížená",J257,0)</f>
        <v>0</v>
      </c>
      <c r="BG257" s="229">
        <f>IF(N257="zákl. přenesená",J257,0)</f>
        <v>0</v>
      </c>
      <c r="BH257" s="229">
        <f>IF(N257="sníž. přenesená",J257,0)</f>
        <v>0</v>
      </c>
      <c r="BI257" s="229">
        <f>IF(N257="nulová",J257,0)</f>
        <v>0</v>
      </c>
      <c r="BJ257" s="17" t="s">
        <v>146</v>
      </c>
      <c r="BK257" s="229">
        <f>ROUND(I257*H257,2)</f>
        <v>0</v>
      </c>
      <c r="BL257" s="17" t="s">
        <v>234</v>
      </c>
      <c r="BM257" s="228" t="s">
        <v>354</v>
      </c>
    </row>
    <row r="258" s="2" customFormat="1">
      <c r="A258" s="38"/>
      <c r="B258" s="39"/>
      <c r="C258" s="40"/>
      <c r="D258" s="230" t="s">
        <v>148</v>
      </c>
      <c r="E258" s="40"/>
      <c r="F258" s="231" t="s">
        <v>353</v>
      </c>
      <c r="G258" s="40"/>
      <c r="H258" s="40"/>
      <c r="I258" s="232"/>
      <c r="J258" s="40"/>
      <c r="K258" s="40"/>
      <c r="L258" s="44"/>
      <c r="M258" s="233"/>
      <c r="N258" s="234"/>
      <c r="O258" s="92"/>
      <c r="P258" s="92"/>
      <c r="Q258" s="92"/>
      <c r="R258" s="92"/>
      <c r="S258" s="92"/>
      <c r="T258" s="93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7" t="s">
        <v>148</v>
      </c>
      <c r="AU258" s="17" t="s">
        <v>82</v>
      </c>
    </row>
    <row r="259" s="2" customFormat="1" ht="24.15" customHeight="1">
      <c r="A259" s="38"/>
      <c r="B259" s="39"/>
      <c r="C259" s="216" t="s">
        <v>355</v>
      </c>
      <c r="D259" s="216" t="s">
        <v>142</v>
      </c>
      <c r="E259" s="217" t="s">
        <v>356</v>
      </c>
      <c r="F259" s="218" t="s">
        <v>357</v>
      </c>
      <c r="G259" s="219" t="s">
        <v>177</v>
      </c>
      <c r="H259" s="220">
        <v>1</v>
      </c>
      <c r="I259" s="221"/>
      <c r="J259" s="222">
        <f>ROUND(I259*H259,2)</f>
        <v>0</v>
      </c>
      <c r="K259" s="223"/>
      <c r="L259" s="44"/>
      <c r="M259" s="224" t="s">
        <v>1</v>
      </c>
      <c r="N259" s="225" t="s">
        <v>40</v>
      </c>
      <c r="O259" s="92"/>
      <c r="P259" s="226">
        <f>O259*H259</f>
        <v>0</v>
      </c>
      <c r="Q259" s="226">
        <v>0</v>
      </c>
      <c r="R259" s="226">
        <f>Q259*H259</f>
        <v>0</v>
      </c>
      <c r="S259" s="226">
        <v>0</v>
      </c>
      <c r="T259" s="227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28" t="s">
        <v>234</v>
      </c>
      <c r="AT259" s="228" t="s">
        <v>142</v>
      </c>
      <c r="AU259" s="228" t="s">
        <v>82</v>
      </c>
      <c r="AY259" s="17" t="s">
        <v>140</v>
      </c>
      <c r="BE259" s="229">
        <f>IF(N259="základní",J259,0)</f>
        <v>0</v>
      </c>
      <c r="BF259" s="229">
        <f>IF(N259="snížená",J259,0)</f>
        <v>0</v>
      </c>
      <c r="BG259" s="229">
        <f>IF(N259="zákl. přenesená",J259,0)</f>
        <v>0</v>
      </c>
      <c r="BH259" s="229">
        <f>IF(N259="sníž. přenesená",J259,0)</f>
        <v>0</v>
      </c>
      <c r="BI259" s="229">
        <f>IF(N259="nulová",J259,0)</f>
        <v>0</v>
      </c>
      <c r="BJ259" s="17" t="s">
        <v>146</v>
      </c>
      <c r="BK259" s="229">
        <f>ROUND(I259*H259,2)</f>
        <v>0</v>
      </c>
      <c r="BL259" s="17" t="s">
        <v>234</v>
      </c>
      <c r="BM259" s="228" t="s">
        <v>358</v>
      </c>
    </row>
    <row r="260" s="2" customFormat="1">
      <c r="A260" s="38"/>
      <c r="B260" s="39"/>
      <c r="C260" s="40"/>
      <c r="D260" s="230" t="s">
        <v>148</v>
      </c>
      <c r="E260" s="40"/>
      <c r="F260" s="231" t="s">
        <v>357</v>
      </c>
      <c r="G260" s="40"/>
      <c r="H260" s="40"/>
      <c r="I260" s="232"/>
      <c r="J260" s="40"/>
      <c r="K260" s="40"/>
      <c r="L260" s="44"/>
      <c r="M260" s="233"/>
      <c r="N260" s="234"/>
      <c r="O260" s="92"/>
      <c r="P260" s="92"/>
      <c r="Q260" s="92"/>
      <c r="R260" s="92"/>
      <c r="S260" s="92"/>
      <c r="T260" s="93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T260" s="17" t="s">
        <v>148</v>
      </c>
      <c r="AU260" s="17" t="s">
        <v>82</v>
      </c>
    </row>
    <row r="261" s="2" customFormat="1" ht="24.15" customHeight="1">
      <c r="A261" s="38"/>
      <c r="B261" s="39"/>
      <c r="C261" s="216" t="s">
        <v>359</v>
      </c>
      <c r="D261" s="216" t="s">
        <v>142</v>
      </c>
      <c r="E261" s="217" t="s">
        <v>360</v>
      </c>
      <c r="F261" s="218" t="s">
        <v>361</v>
      </c>
      <c r="G261" s="219" t="s">
        <v>155</v>
      </c>
      <c r="H261" s="220">
        <v>0.047</v>
      </c>
      <c r="I261" s="221"/>
      <c r="J261" s="222">
        <f>ROUND(I261*H261,2)</f>
        <v>0</v>
      </c>
      <c r="K261" s="223"/>
      <c r="L261" s="44"/>
      <c r="M261" s="224" t="s">
        <v>1</v>
      </c>
      <c r="N261" s="225" t="s">
        <v>40</v>
      </c>
      <c r="O261" s="92"/>
      <c r="P261" s="226">
        <f>O261*H261</f>
        <v>0</v>
      </c>
      <c r="Q261" s="226">
        <v>0</v>
      </c>
      <c r="R261" s="226">
        <f>Q261*H261</f>
        <v>0</v>
      </c>
      <c r="S261" s="226">
        <v>0</v>
      </c>
      <c r="T261" s="227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28" t="s">
        <v>234</v>
      </c>
      <c r="AT261" s="228" t="s">
        <v>142</v>
      </c>
      <c r="AU261" s="228" t="s">
        <v>82</v>
      </c>
      <c r="AY261" s="17" t="s">
        <v>140</v>
      </c>
      <c r="BE261" s="229">
        <f>IF(N261="základní",J261,0)</f>
        <v>0</v>
      </c>
      <c r="BF261" s="229">
        <f>IF(N261="snížená",J261,0)</f>
        <v>0</v>
      </c>
      <c r="BG261" s="229">
        <f>IF(N261="zákl. přenesená",J261,0)</f>
        <v>0</v>
      </c>
      <c r="BH261" s="229">
        <f>IF(N261="sníž. přenesená",J261,0)</f>
        <v>0</v>
      </c>
      <c r="BI261" s="229">
        <f>IF(N261="nulová",J261,0)</f>
        <v>0</v>
      </c>
      <c r="BJ261" s="17" t="s">
        <v>146</v>
      </c>
      <c r="BK261" s="229">
        <f>ROUND(I261*H261,2)</f>
        <v>0</v>
      </c>
      <c r="BL261" s="17" t="s">
        <v>234</v>
      </c>
      <c r="BM261" s="228" t="s">
        <v>362</v>
      </c>
    </row>
    <row r="262" s="2" customFormat="1">
      <c r="A262" s="38"/>
      <c r="B262" s="39"/>
      <c r="C262" s="40"/>
      <c r="D262" s="230" t="s">
        <v>148</v>
      </c>
      <c r="E262" s="40"/>
      <c r="F262" s="231" t="s">
        <v>363</v>
      </c>
      <c r="G262" s="40"/>
      <c r="H262" s="40"/>
      <c r="I262" s="232"/>
      <c r="J262" s="40"/>
      <c r="K262" s="40"/>
      <c r="L262" s="44"/>
      <c r="M262" s="233"/>
      <c r="N262" s="234"/>
      <c r="O262" s="92"/>
      <c r="P262" s="92"/>
      <c r="Q262" s="92"/>
      <c r="R262" s="92"/>
      <c r="S262" s="92"/>
      <c r="T262" s="93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T262" s="17" t="s">
        <v>148</v>
      </c>
      <c r="AU262" s="17" t="s">
        <v>82</v>
      </c>
    </row>
    <row r="263" s="2" customFormat="1" ht="24.15" customHeight="1">
      <c r="A263" s="38"/>
      <c r="B263" s="39"/>
      <c r="C263" s="216" t="s">
        <v>364</v>
      </c>
      <c r="D263" s="216" t="s">
        <v>142</v>
      </c>
      <c r="E263" s="217" t="s">
        <v>365</v>
      </c>
      <c r="F263" s="218" t="s">
        <v>366</v>
      </c>
      <c r="G263" s="219" t="s">
        <v>243</v>
      </c>
      <c r="H263" s="220">
        <v>16</v>
      </c>
      <c r="I263" s="221"/>
      <c r="J263" s="222">
        <f>ROUND(I263*H263,2)</f>
        <v>0</v>
      </c>
      <c r="K263" s="223"/>
      <c r="L263" s="44"/>
      <c r="M263" s="224" t="s">
        <v>1</v>
      </c>
      <c r="N263" s="225" t="s">
        <v>40</v>
      </c>
      <c r="O263" s="92"/>
      <c r="P263" s="226">
        <f>O263*H263</f>
        <v>0</v>
      </c>
      <c r="Q263" s="226">
        <v>0</v>
      </c>
      <c r="R263" s="226">
        <f>Q263*H263</f>
        <v>0</v>
      </c>
      <c r="S263" s="226">
        <v>0</v>
      </c>
      <c r="T263" s="227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28" t="s">
        <v>234</v>
      </c>
      <c r="AT263" s="228" t="s">
        <v>142</v>
      </c>
      <c r="AU263" s="228" t="s">
        <v>82</v>
      </c>
      <c r="AY263" s="17" t="s">
        <v>140</v>
      </c>
      <c r="BE263" s="229">
        <f>IF(N263="základní",J263,0)</f>
        <v>0</v>
      </c>
      <c r="BF263" s="229">
        <f>IF(N263="snížená",J263,0)</f>
        <v>0</v>
      </c>
      <c r="BG263" s="229">
        <f>IF(N263="zákl. přenesená",J263,0)</f>
        <v>0</v>
      </c>
      <c r="BH263" s="229">
        <f>IF(N263="sníž. přenesená",J263,0)</f>
        <v>0</v>
      </c>
      <c r="BI263" s="229">
        <f>IF(N263="nulová",J263,0)</f>
        <v>0</v>
      </c>
      <c r="BJ263" s="17" t="s">
        <v>146</v>
      </c>
      <c r="BK263" s="229">
        <f>ROUND(I263*H263,2)</f>
        <v>0</v>
      </c>
      <c r="BL263" s="17" t="s">
        <v>234</v>
      </c>
      <c r="BM263" s="228" t="s">
        <v>367</v>
      </c>
    </row>
    <row r="264" s="2" customFormat="1">
      <c r="A264" s="38"/>
      <c r="B264" s="39"/>
      <c r="C264" s="40"/>
      <c r="D264" s="230" t="s">
        <v>148</v>
      </c>
      <c r="E264" s="40"/>
      <c r="F264" s="231" t="s">
        <v>366</v>
      </c>
      <c r="G264" s="40"/>
      <c r="H264" s="40"/>
      <c r="I264" s="232"/>
      <c r="J264" s="40"/>
      <c r="K264" s="40"/>
      <c r="L264" s="44"/>
      <c r="M264" s="233"/>
      <c r="N264" s="234"/>
      <c r="O264" s="92"/>
      <c r="P264" s="92"/>
      <c r="Q264" s="92"/>
      <c r="R264" s="92"/>
      <c r="S264" s="92"/>
      <c r="T264" s="93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T264" s="17" t="s">
        <v>148</v>
      </c>
      <c r="AU264" s="17" t="s">
        <v>82</v>
      </c>
    </row>
    <row r="265" s="2" customFormat="1">
      <c r="A265" s="38"/>
      <c r="B265" s="39"/>
      <c r="C265" s="40"/>
      <c r="D265" s="230" t="s">
        <v>238</v>
      </c>
      <c r="E265" s="40"/>
      <c r="F265" s="257" t="s">
        <v>368</v>
      </c>
      <c r="G265" s="40"/>
      <c r="H265" s="40"/>
      <c r="I265" s="232"/>
      <c r="J265" s="40"/>
      <c r="K265" s="40"/>
      <c r="L265" s="44"/>
      <c r="M265" s="233"/>
      <c r="N265" s="234"/>
      <c r="O265" s="92"/>
      <c r="P265" s="92"/>
      <c r="Q265" s="92"/>
      <c r="R265" s="92"/>
      <c r="S265" s="92"/>
      <c r="T265" s="93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T265" s="17" t="s">
        <v>238</v>
      </c>
      <c r="AU265" s="17" t="s">
        <v>82</v>
      </c>
    </row>
    <row r="266" s="12" customFormat="1" ht="22.8" customHeight="1">
      <c r="A266" s="12"/>
      <c r="B266" s="200"/>
      <c r="C266" s="201"/>
      <c r="D266" s="202" t="s">
        <v>72</v>
      </c>
      <c r="E266" s="214" t="s">
        <v>369</v>
      </c>
      <c r="F266" s="214" t="s">
        <v>370</v>
      </c>
      <c r="G266" s="201"/>
      <c r="H266" s="201"/>
      <c r="I266" s="204"/>
      <c r="J266" s="215">
        <f>BK266</f>
        <v>0</v>
      </c>
      <c r="K266" s="201"/>
      <c r="L266" s="206"/>
      <c r="M266" s="207"/>
      <c r="N266" s="208"/>
      <c r="O266" s="208"/>
      <c r="P266" s="209">
        <f>SUM(P267:P325)</f>
        <v>0</v>
      </c>
      <c r="Q266" s="208"/>
      <c r="R266" s="209">
        <f>SUM(R267:R325)</f>
        <v>0.19791000000000003</v>
      </c>
      <c r="S266" s="208"/>
      <c r="T266" s="210">
        <f>SUM(T267:T325)</f>
        <v>0.059999999999999998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211" t="s">
        <v>82</v>
      </c>
      <c r="AT266" s="212" t="s">
        <v>72</v>
      </c>
      <c r="AU266" s="212" t="s">
        <v>80</v>
      </c>
      <c r="AY266" s="211" t="s">
        <v>140</v>
      </c>
      <c r="BK266" s="213">
        <f>SUM(BK267:BK325)</f>
        <v>0</v>
      </c>
    </row>
    <row r="267" s="2" customFormat="1" ht="16.5" customHeight="1">
      <c r="A267" s="38"/>
      <c r="B267" s="39"/>
      <c r="C267" s="246" t="s">
        <v>371</v>
      </c>
      <c r="D267" s="246" t="s">
        <v>152</v>
      </c>
      <c r="E267" s="247" t="s">
        <v>372</v>
      </c>
      <c r="F267" s="248" t="s">
        <v>373</v>
      </c>
      <c r="G267" s="249" t="s">
        <v>177</v>
      </c>
      <c r="H267" s="250">
        <v>3</v>
      </c>
      <c r="I267" s="251"/>
      <c r="J267" s="252">
        <f>ROUND(I267*H267,2)</f>
        <v>0</v>
      </c>
      <c r="K267" s="253"/>
      <c r="L267" s="254"/>
      <c r="M267" s="255" t="s">
        <v>1</v>
      </c>
      <c r="N267" s="256" t="s">
        <v>40</v>
      </c>
      <c r="O267" s="92"/>
      <c r="P267" s="226">
        <f>O267*H267</f>
        <v>0</v>
      </c>
      <c r="Q267" s="226">
        <v>0</v>
      </c>
      <c r="R267" s="226">
        <f>Q267*H267</f>
        <v>0</v>
      </c>
      <c r="S267" s="226">
        <v>0</v>
      </c>
      <c r="T267" s="227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28" t="s">
        <v>323</v>
      </c>
      <c r="AT267" s="228" t="s">
        <v>152</v>
      </c>
      <c r="AU267" s="228" t="s">
        <v>82</v>
      </c>
      <c r="AY267" s="17" t="s">
        <v>140</v>
      </c>
      <c r="BE267" s="229">
        <f>IF(N267="základní",J267,0)</f>
        <v>0</v>
      </c>
      <c r="BF267" s="229">
        <f>IF(N267="snížená",J267,0)</f>
        <v>0</v>
      </c>
      <c r="BG267" s="229">
        <f>IF(N267="zákl. přenesená",J267,0)</f>
        <v>0</v>
      </c>
      <c r="BH267" s="229">
        <f>IF(N267="sníž. přenesená",J267,0)</f>
        <v>0</v>
      </c>
      <c r="BI267" s="229">
        <f>IF(N267="nulová",J267,0)</f>
        <v>0</v>
      </c>
      <c r="BJ267" s="17" t="s">
        <v>146</v>
      </c>
      <c r="BK267" s="229">
        <f>ROUND(I267*H267,2)</f>
        <v>0</v>
      </c>
      <c r="BL267" s="17" t="s">
        <v>234</v>
      </c>
      <c r="BM267" s="228" t="s">
        <v>374</v>
      </c>
    </row>
    <row r="268" s="2" customFormat="1">
      <c r="A268" s="38"/>
      <c r="B268" s="39"/>
      <c r="C268" s="40"/>
      <c r="D268" s="230" t="s">
        <v>148</v>
      </c>
      <c r="E268" s="40"/>
      <c r="F268" s="231" t="s">
        <v>373</v>
      </c>
      <c r="G268" s="40"/>
      <c r="H268" s="40"/>
      <c r="I268" s="232"/>
      <c r="J268" s="40"/>
      <c r="K268" s="40"/>
      <c r="L268" s="44"/>
      <c r="M268" s="233"/>
      <c r="N268" s="234"/>
      <c r="O268" s="92"/>
      <c r="P268" s="92"/>
      <c r="Q268" s="92"/>
      <c r="R268" s="92"/>
      <c r="S268" s="92"/>
      <c r="T268" s="93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T268" s="17" t="s">
        <v>148</v>
      </c>
      <c r="AU268" s="17" t="s">
        <v>82</v>
      </c>
    </row>
    <row r="269" s="2" customFormat="1" ht="24.15" customHeight="1">
      <c r="A269" s="38"/>
      <c r="B269" s="39"/>
      <c r="C269" s="246" t="s">
        <v>375</v>
      </c>
      <c r="D269" s="246" t="s">
        <v>152</v>
      </c>
      <c r="E269" s="247" t="s">
        <v>376</v>
      </c>
      <c r="F269" s="248" t="s">
        <v>377</v>
      </c>
      <c r="G269" s="249" t="s">
        <v>177</v>
      </c>
      <c r="H269" s="250">
        <v>4</v>
      </c>
      <c r="I269" s="251"/>
      <c r="J269" s="252">
        <f>ROUND(I269*H269,2)</f>
        <v>0</v>
      </c>
      <c r="K269" s="253"/>
      <c r="L269" s="254"/>
      <c r="M269" s="255" t="s">
        <v>1</v>
      </c>
      <c r="N269" s="256" t="s">
        <v>40</v>
      </c>
      <c r="O269" s="92"/>
      <c r="P269" s="226">
        <f>O269*H269</f>
        <v>0</v>
      </c>
      <c r="Q269" s="226">
        <v>0</v>
      </c>
      <c r="R269" s="226">
        <f>Q269*H269</f>
        <v>0</v>
      </c>
      <c r="S269" s="226">
        <v>0</v>
      </c>
      <c r="T269" s="227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28" t="s">
        <v>323</v>
      </c>
      <c r="AT269" s="228" t="s">
        <v>152</v>
      </c>
      <c r="AU269" s="228" t="s">
        <v>82</v>
      </c>
      <c r="AY269" s="17" t="s">
        <v>140</v>
      </c>
      <c r="BE269" s="229">
        <f>IF(N269="základní",J269,0)</f>
        <v>0</v>
      </c>
      <c r="BF269" s="229">
        <f>IF(N269="snížená",J269,0)</f>
        <v>0</v>
      </c>
      <c r="BG269" s="229">
        <f>IF(N269="zákl. přenesená",J269,0)</f>
        <v>0</v>
      </c>
      <c r="BH269" s="229">
        <f>IF(N269="sníž. přenesená",J269,0)</f>
        <v>0</v>
      </c>
      <c r="BI269" s="229">
        <f>IF(N269="nulová",J269,0)</f>
        <v>0</v>
      </c>
      <c r="BJ269" s="17" t="s">
        <v>146</v>
      </c>
      <c r="BK269" s="229">
        <f>ROUND(I269*H269,2)</f>
        <v>0</v>
      </c>
      <c r="BL269" s="17" t="s">
        <v>234</v>
      </c>
      <c r="BM269" s="228" t="s">
        <v>378</v>
      </c>
    </row>
    <row r="270" s="2" customFormat="1">
      <c r="A270" s="38"/>
      <c r="B270" s="39"/>
      <c r="C270" s="40"/>
      <c r="D270" s="230" t="s">
        <v>148</v>
      </c>
      <c r="E270" s="40"/>
      <c r="F270" s="231" t="s">
        <v>377</v>
      </c>
      <c r="G270" s="40"/>
      <c r="H270" s="40"/>
      <c r="I270" s="232"/>
      <c r="J270" s="40"/>
      <c r="K270" s="40"/>
      <c r="L270" s="44"/>
      <c r="M270" s="233"/>
      <c r="N270" s="234"/>
      <c r="O270" s="92"/>
      <c r="P270" s="92"/>
      <c r="Q270" s="92"/>
      <c r="R270" s="92"/>
      <c r="S270" s="92"/>
      <c r="T270" s="93"/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T270" s="17" t="s">
        <v>148</v>
      </c>
      <c r="AU270" s="17" t="s">
        <v>82</v>
      </c>
    </row>
    <row r="271" s="2" customFormat="1" ht="33" customHeight="1">
      <c r="A271" s="38"/>
      <c r="B271" s="39"/>
      <c r="C271" s="246" t="s">
        <v>379</v>
      </c>
      <c r="D271" s="246" t="s">
        <v>152</v>
      </c>
      <c r="E271" s="247" t="s">
        <v>380</v>
      </c>
      <c r="F271" s="248" t="s">
        <v>381</v>
      </c>
      <c r="G271" s="249" t="s">
        <v>177</v>
      </c>
      <c r="H271" s="250">
        <v>1</v>
      </c>
      <c r="I271" s="251"/>
      <c r="J271" s="252">
        <f>ROUND(I271*H271,2)</f>
        <v>0</v>
      </c>
      <c r="K271" s="253"/>
      <c r="L271" s="254"/>
      <c r="M271" s="255" t="s">
        <v>1</v>
      </c>
      <c r="N271" s="256" t="s">
        <v>40</v>
      </c>
      <c r="O271" s="92"/>
      <c r="P271" s="226">
        <f>O271*H271</f>
        <v>0</v>
      </c>
      <c r="Q271" s="226">
        <v>0</v>
      </c>
      <c r="R271" s="226">
        <f>Q271*H271</f>
        <v>0</v>
      </c>
      <c r="S271" s="226">
        <v>0</v>
      </c>
      <c r="T271" s="227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28" t="s">
        <v>323</v>
      </c>
      <c r="AT271" s="228" t="s">
        <v>152</v>
      </c>
      <c r="AU271" s="228" t="s">
        <v>82</v>
      </c>
      <c r="AY271" s="17" t="s">
        <v>140</v>
      </c>
      <c r="BE271" s="229">
        <f>IF(N271="základní",J271,0)</f>
        <v>0</v>
      </c>
      <c r="BF271" s="229">
        <f>IF(N271="snížená",J271,0)</f>
        <v>0</v>
      </c>
      <c r="BG271" s="229">
        <f>IF(N271="zákl. přenesená",J271,0)</f>
        <v>0</v>
      </c>
      <c r="BH271" s="229">
        <f>IF(N271="sníž. přenesená",J271,0)</f>
        <v>0</v>
      </c>
      <c r="BI271" s="229">
        <f>IF(N271="nulová",J271,0)</f>
        <v>0</v>
      </c>
      <c r="BJ271" s="17" t="s">
        <v>146</v>
      </c>
      <c r="BK271" s="229">
        <f>ROUND(I271*H271,2)</f>
        <v>0</v>
      </c>
      <c r="BL271" s="17" t="s">
        <v>234</v>
      </c>
      <c r="BM271" s="228" t="s">
        <v>382</v>
      </c>
    </row>
    <row r="272" s="2" customFormat="1">
      <c r="A272" s="38"/>
      <c r="B272" s="39"/>
      <c r="C272" s="40"/>
      <c r="D272" s="230" t="s">
        <v>148</v>
      </c>
      <c r="E272" s="40"/>
      <c r="F272" s="231" t="s">
        <v>381</v>
      </c>
      <c r="G272" s="40"/>
      <c r="H272" s="40"/>
      <c r="I272" s="232"/>
      <c r="J272" s="40"/>
      <c r="K272" s="40"/>
      <c r="L272" s="44"/>
      <c r="M272" s="233"/>
      <c r="N272" s="234"/>
      <c r="O272" s="92"/>
      <c r="P272" s="92"/>
      <c r="Q272" s="92"/>
      <c r="R272" s="92"/>
      <c r="S272" s="92"/>
      <c r="T272" s="93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T272" s="17" t="s">
        <v>148</v>
      </c>
      <c r="AU272" s="17" t="s">
        <v>82</v>
      </c>
    </row>
    <row r="273" s="2" customFormat="1" ht="16.5" customHeight="1">
      <c r="A273" s="38"/>
      <c r="B273" s="39"/>
      <c r="C273" s="246" t="s">
        <v>383</v>
      </c>
      <c r="D273" s="246" t="s">
        <v>152</v>
      </c>
      <c r="E273" s="247" t="s">
        <v>384</v>
      </c>
      <c r="F273" s="248" t="s">
        <v>385</v>
      </c>
      <c r="G273" s="249" t="s">
        <v>177</v>
      </c>
      <c r="H273" s="250">
        <v>2</v>
      </c>
      <c r="I273" s="251"/>
      <c r="J273" s="252">
        <f>ROUND(I273*H273,2)</f>
        <v>0</v>
      </c>
      <c r="K273" s="253"/>
      <c r="L273" s="254"/>
      <c r="M273" s="255" t="s">
        <v>1</v>
      </c>
      <c r="N273" s="256" t="s">
        <v>40</v>
      </c>
      <c r="O273" s="92"/>
      <c r="P273" s="226">
        <f>O273*H273</f>
        <v>0</v>
      </c>
      <c r="Q273" s="226">
        <v>0</v>
      </c>
      <c r="R273" s="226">
        <f>Q273*H273</f>
        <v>0</v>
      </c>
      <c r="S273" s="226">
        <v>0</v>
      </c>
      <c r="T273" s="227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28" t="s">
        <v>323</v>
      </c>
      <c r="AT273" s="228" t="s">
        <v>152</v>
      </c>
      <c r="AU273" s="228" t="s">
        <v>82</v>
      </c>
      <c r="AY273" s="17" t="s">
        <v>140</v>
      </c>
      <c r="BE273" s="229">
        <f>IF(N273="základní",J273,0)</f>
        <v>0</v>
      </c>
      <c r="BF273" s="229">
        <f>IF(N273="snížená",J273,0)</f>
        <v>0</v>
      </c>
      <c r="BG273" s="229">
        <f>IF(N273="zákl. přenesená",J273,0)</f>
        <v>0</v>
      </c>
      <c r="BH273" s="229">
        <f>IF(N273="sníž. přenesená",J273,0)</f>
        <v>0</v>
      </c>
      <c r="BI273" s="229">
        <f>IF(N273="nulová",J273,0)</f>
        <v>0</v>
      </c>
      <c r="BJ273" s="17" t="s">
        <v>146</v>
      </c>
      <c r="BK273" s="229">
        <f>ROUND(I273*H273,2)</f>
        <v>0</v>
      </c>
      <c r="BL273" s="17" t="s">
        <v>234</v>
      </c>
      <c r="BM273" s="228" t="s">
        <v>386</v>
      </c>
    </row>
    <row r="274" s="2" customFormat="1">
      <c r="A274" s="38"/>
      <c r="B274" s="39"/>
      <c r="C274" s="40"/>
      <c r="D274" s="230" t="s">
        <v>148</v>
      </c>
      <c r="E274" s="40"/>
      <c r="F274" s="231" t="s">
        <v>385</v>
      </c>
      <c r="G274" s="40"/>
      <c r="H274" s="40"/>
      <c r="I274" s="232"/>
      <c r="J274" s="40"/>
      <c r="K274" s="40"/>
      <c r="L274" s="44"/>
      <c r="M274" s="233"/>
      <c r="N274" s="234"/>
      <c r="O274" s="92"/>
      <c r="P274" s="92"/>
      <c r="Q274" s="92"/>
      <c r="R274" s="92"/>
      <c r="S274" s="92"/>
      <c r="T274" s="93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T274" s="17" t="s">
        <v>148</v>
      </c>
      <c r="AU274" s="17" t="s">
        <v>82</v>
      </c>
    </row>
    <row r="275" s="2" customFormat="1" ht="16.5" customHeight="1">
      <c r="A275" s="38"/>
      <c r="B275" s="39"/>
      <c r="C275" s="246" t="s">
        <v>387</v>
      </c>
      <c r="D275" s="246" t="s">
        <v>152</v>
      </c>
      <c r="E275" s="247" t="s">
        <v>388</v>
      </c>
      <c r="F275" s="248" t="s">
        <v>389</v>
      </c>
      <c r="G275" s="249" t="s">
        <v>349</v>
      </c>
      <c r="H275" s="250">
        <v>1</v>
      </c>
      <c r="I275" s="251"/>
      <c r="J275" s="252">
        <f>ROUND(I275*H275,2)</f>
        <v>0</v>
      </c>
      <c r="K275" s="253"/>
      <c r="L275" s="254"/>
      <c r="M275" s="255" t="s">
        <v>1</v>
      </c>
      <c r="N275" s="256" t="s">
        <v>40</v>
      </c>
      <c r="O275" s="92"/>
      <c r="P275" s="226">
        <f>O275*H275</f>
        <v>0</v>
      </c>
      <c r="Q275" s="226">
        <v>0</v>
      </c>
      <c r="R275" s="226">
        <f>Q275*H275</f>
        <v>0</v>
      </c>
      <c r="S275" s="226">
        <v>0</v>
      </c>
      <c r="T275" s="227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28" t="s">
        <v>323</v>
      </c>
      <c r="AT275" s="228" t="s">
        <v>152</v>
      </c>
      <c r="AU275" s="228" t="s">
        <v>82</v>
      </c>
      <c r="AY275" s="17" t="s">
        <v>140</v>
      </c>
      <c r="BE275" s="229">
        <f>IF(N275="základní",J275,0)</f>
        <v>0</v>
      </c>
      <c r="BF275" s="229">
        <f>IF(N275="snížená",J275,0)</f>
        <v>0</v>
      </c>
      <c r="BG275" s="229">
        <f>IF(N275="zákl. přenesená",J275,0)</f>
        <v>0</v>
      </c>
      <c r="BH275" s="229">
        <f>IF(N275="sníž. přenesená",J275,0)</f>
        <v>0</v>
      </c>
      <c r="BI275" s="229">
        <f>IF(N275="nulová",J275,0)</f>
        <v>0</v>
      </c>
      <c r="BJ275" s="17" t="s">
        <v>146</v>
      </c>
      <c r="BK275" s="229">
        <f>ROUND(I275*H275,2)</f>
        <v>0</v>
      </c>
      <c r="BL275" s="17" t="s">
        <v>234</v>
      </c>
      <c r="BM275" s="228" t="s">
        <v>390</v>
      </c>
    </row>
    <row r="276" s="2" customFormat="1">
      <c r="A276" s="38"/>
      <c r="B276" s="39"/>
      <c r="C276" s="40"/>
      <c r="D276" s="230" t="s">
        <v>148</v>
      </c>
      <c r="E276" s="40"/>
      <c r="F276" s="231" t="s">
        <v>389</v>
      </c>
      <c r="G276" s="40"/>
      <c r="H276" s="40"/>
      <c r="I276" s="232"/>
      <c r="J276" s="40"/>
      <c r="K276" s="40"/>
      <c r="L276" s="44"/>
      <c r="M276" s="233"/>
      <c r="N276" s="234"/>
      <c r="O276" s="92"/>
      <c r="P276" s="92"/>
      <c r="Q276" s="92"/>
      <c r="R276" s="92"/>
      <c r="S276" s="92"/>
      <c r="T276" s="93"/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T276" s="17" t="s">
        <v>148</v>
      </c>
      <c r="AU276" s="17" t="s">
        <v>82</v>
      </c>
    </row>
    <row r="277" s="2" customFormat="1" ht="66.75" customHeight="1">
      <c r="A277" s="38"/>
      <c r="B277" s="39"/>
      <c r="C277" s="246" t="s">
        <v>391</v>
      </c>
      <c r="D277" s="246" t="s">
        <v>152</v>
      </c>
      <c r="E277" s="247" t="s">
        <v>392</v>
      </c>
      <c r="F277" s="248" t="s">
        <v>393</v>
      </c>
      <c r="G277" s="249" t="s">
        <v>177</v>
      </c>
      <c r="H277" s="250">
        <v>2</v>
      </c>
      <c r="I277" s="251"/>
      <c r="J277" s="252">
        <f>ROUND(I277*H277,2)</f>
        <v>0</v>
      </c>
      <c r="K277" s="253"/>
      <c r="L277" s="254"/>
      <c r="M277" s="255" t="s">
        <v>1</v>
      </c>
      <c r="N277" s="256" t="s">
        <v>40</v>
      </c>
      <c r="O277" s="92"/>
      <c r="P277" s="226">
        <f>O277*H277</f>
        <v>0</v>
      </c>
      <c r="Q277" s="226">
        <v>0</v>
      </c>
      <c r="R277" s="226">
        <f>Q277*H277</f>
        <v>0</v>
      </c>
      <c r="S277" s="226">
        <v>0</v>
      </c>
      <c r="T277" s="227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28" t="s">
        <v>323</v>
      </c>
      <c r="AT277" s="228" t="s">
        <v>152</v>
      </c>
      <c r="AU277" s="228" t="s">
        <v>82</v>
      </c>
      <c r="AY277" s="17" t="s">
        <v>140</v>
      </c>
      <c r="BE277" s="229">
        <f>IF(N277="základní",J277,0)</f>
        <v>0</v>
      </c>
      <c r="BF277" s="229">
        <f>IF(N277="snížená",J277,0)</f>
        <v>0</v>
      </c>
      <c r="BG277" s="229">
        <f>IF(N277="zákl. přenesená",J277,0)</f>
        <v>0</v>
      </c>
      <c r="BH277" s="229">
        <f>IF(N277="sníž. přenesená",J277,0)</f>
        <v>0</v>
      </c>
      <c r="BI277" s="229">
        <f>IF(N277="nulová",J277,0)</f>
        <v>0</v>
      </c>
      <c r="BJ277" s="17" t="s">
        <v>146</v>
      </c>
      <c r="BK277" s="229">
        <f>ROUND(I277*H277,2)</f>
        <v>0</v>
      </c>
      <c r="BL277" s="17" t="s">
        <v>234</v>
      </c>
      <c r="BM277" s="228" t="s">
        <v>394</v>
      </c>
    </row>
    <row r="278" s="2" customFormat="1">
      <c r="A278" s="38"/>
      <c r="B278" s="39"/>
      <c r="C278" s="40"/>
      <c r="D278" s="230" t="s">
        <v>148</v>
      </c>
      <c r="E278" s="40"/>
      <c r="F278" s="231" t="s">
        <v>393</v>
      </c>
      <c r="G278" s="40"/>
      <c r="H278" s="40"/>
      <c r="I278" s="232"/>
      <c r="J278" s="40"/>
      <c r="K278" s="40"/>
      <c r="L278" s="44"/>
      <c r="M278" s="233"/>
      <c r="N278" s="234"/>
      <c r="O278" s="92"/>
      <c r="P278" s="92"/>
      <c r="Q278" s="92"/>
      <c r="R278" s="92"/>
      <c r="S278" s="92"/>
      <c r="T278" s="93"/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T278" s="17" t="s">
        <v>148</v>
      </c>
      <c r="AU278" s="17" t="s">
        <v>82</v>
      </c>
    </row>
    <row r="279" s="2" customFormat="1" ht="24.15" customHeight="1">
      <c r="A279" s="38"/>
      <c r="B279" s="39"/>
      <c r="C279" s="246" t="s">
        <v>395</v>
      </c>
      <c r="D279" s="246" t="s">
        <v>152</v>
      </c>
      <c r="E279" s="247" t="s">
        <v>396</v>
      </c>
      <c r="F279" s="248" t="s">
        <v>397</v>
      </c>
      <c r="G279" s="249" t="s">
        <v>177</v>
      </c>
      <c r="H279" s="250">
        <v>2</v>
      </c>
      <c r="I279" s="251"/>
      <c r="J279" s="252">
        <f>ROUND(I279*H279,2)</f>
        <v>0</v>
      </c>
      <c r="K279" s="253"/>
      <c r="L279" s="254"/>
      <c r="M279" s="255" t="s">
        <v>1</v>
      </c>
      <c r="N279" s="256" t="s">
        <v>40</v>
      </c>
      <c r="O279" s="92"/>
      <c r="P279" s="226">
        <f>O279*H279</f>
        <v>0</v>
      </c>
      <c r="Q279" s="226">
        <v>0</v>
      </c>
      <c r="R279" s="226">
        <f>Q279*H279</f>
        <v>0</v>
      </c>
      <c r="S279" s="226">
        <v>0</v>
      </c>
      <c r="T279" s="227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28" t="s">
        <v>323</v>
      </c>
      <c r="AT279" s="228" t="s">
        <v>152</v>
      </c>
      <c r="AU279" s="228" t="s">
        <v>82</v>
      </c>
      <c r="AY279" s="17" t="s">
        <v>140</v>
      </c>
      <c r="BE279" s="229">
        <f>IF(N279="základní",J279,0)</f>
        <v>0</v>
      </c>
      <c r="BF279" s="229">
        <f>IF(N279="snížená",J279,0)</f>
        <v>0</v>
      </c>
      <c r="BG279" s="229">
        <f>IF(N279="zákl. přenesená",J279,0)</f>
        <v>0</v>
      </c>
      <c r="BH279" s="229">
        <f>IF(N279="sníž. přenesená",J279,0)</f>
        <v>0</v>
      </c>
      <c r="BI279" s="229">
        <f>IF(N279="nulová",J279,0)</f>
        <v>0</v>
      </c>
      <c r="BJ279" s="17" t="s">
        <v>146</v>
      </c>
      <c r="BK279" s="229">
        <f>ROUND(I279*H279,2)</f>
        <v>0</v>
      </c>
      <c r="BL279" s="17" t="s">
        <v>234</v>
      </c>
      <c r="BM279" s="228" t="s">
        <v>398</v>
      </c>
    </row>
    <row r="280" s="2" customFormat="1">
      <c r="A280" s="38"/>
      <c r="B280" s="39"/>
      <c r="C280" s="40"/>
      <c r="D280" s="230" t="s">
        <v>148</v>
      </c>
      <c r="E280" s="40"/>
      <c r="F280" s="231" t="s">
        <v>397</v>
      </c>
      <c r="G280" s="40"/>
      <c r="H280" s="40"/>
      <c r="I280" s="232"/>
      <c r="J280" s="40"/>
      <c r="K280" s="40"/>
      <c r="L280" s="44"/>
      <c r="M280" s="233"/>
      <c r="N280" s="234"/>
      <c r="O280" s="92"/>
      <c r="P280" s="92"/>
      <c r="Q280" s="92"/>
      <c r="R280" s="92"/>
      <c r="S280" s="92"/>
      <c r="T280" s="93"/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T280" s="17" t="s">
        <v>148</v>
      </c>
      <c r="AU280" s="17" t="s">
        <v>82</v>
      </c>
    </row>
    <row r="281" s="2" customFormat="1" ht="49.05" customHeight="1">
      <c r="A281" s="38"/>
      <c r="B281" s="39"/>
      <c r="C281" s="246" t="s">
        <v>399</v>
      </c>
      <c r="D281" s="246" t="s">
        <v>152</v>
      </c>
      <c r="E281" s="247" t="s">
        <v>400</v>
      </c>
      <c r="F281" s="248" t="s">
        <v>401</v>
      </c>
      <c r="G281" s="249" t="s">
        <v>349</v>
      </c>
      <c r="H281" s="250">
        <v>1</v>
      </c>
      <c r="I281" s="251"/>
      <c r="J281" s="252">
        <f>ROUND(I281*H281,2)</f>
        <v>0</v>
      </c>
      <c r="K281" s="253"/>
      <c r="L281" s="254"/>
      <c r="M281" s="255" t="s">
        <v>1</v>
      </c>
      <c r="N281" s="256" t="s">
        <v>40</v>
      </c>
      <c r="O281" s="92"/>
      <c r="P281" s="226">
        <f>O281*H281</f>
        <v>0</v>
      </c>
      <c r="Q281" s="226">
        <v>0</v>
      </c>
      <c r="R281" s="226">
        <f>Q281*H281</f>
        <v>0</v>
      </c>
      <c r="S281" s="226">
        <v>0</v>
      </c>
      <c r="T281" s="227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28" t="s">
        <v>323</v>
      </c>
      <c r="AT281" s="228" t="s">
        <v>152</v>
      </c>
      <c r="AU281" s="228" t="s">
        <v>82</v>
      </c>
      <c r="AY281" s="17" t="s">
        <v>140</v>
      </c>
      <c r="BE281" s="229">
        <f>IF(N281="základní",J281,0)</f>
        <v>0</v>
      </c>
      <c r="BF281" s="229">
        <f>IF(N281="snížená",J281,0)</f>
        <v>0</v>
      </c>
      <c r="BG281" s="229">
        <f>IF(N281="zákl. přenesená",J281,0)</f>
        <v>0</v>
      </c>
      <c r="BH281" s="229">
        <f>IF(N281="sníž. přenesená",J281,0)</f>
        <v>0</v>
      </c>
      <c r="BI281" s="229">
        <f>IF(N281="nulová",J281,0)</f>
        <v>0</v>
      </c>
      <c r="BJ281" s="17" t="s">
        <v>146</v>
      </c>
      <c r="BK281" s="229">
        <f>ROUND(I281*H281,2)</f>
        <v>0</v>
      </c>
      <c r="BL281" s="17" t="s">
        <v>234</v>
      </c>
      <c r="BM281" s="228" t="s">
        <v>402</v>
      </c>
    </row>
    <row r="282" s="2" customFormat="1">
      <c r="A282" s="38"/>
      <c r="B282" s="39"/>
      <c r="C282" s="40"/>
      <c r="D282" s="230" t="s">
        <v>148</v>
      </c>
      <c r="E282" s="40"/>
      <c r="F282" s="231" t="s">
        <v>401</v>
      </c>
      <c r="G282" s="40"/>
      <c r="H282" s="40"/>
      <c r="I282" s="232"/>
      <c r="J282" s="40"/>
      <c r="K282" s="40"/>
      <c r="L282" s="44"/>
      <c r="M282" s="233"/>
      <c r="N282" s="234"/>
      <c r="O282" s="92"/>
      <c r="P282" s="92"/>
      <c r="Q282" s="92"/>
      <c r="R282" s="92"/>
      <c r="S282" s="92"/>
      <c r="T282" s="93"/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T282" s="17" t="s">
        <v>148</v>
      </c>
      <c r="AU282" s="17" t="s">
        <v>82</v>
      </c>
    </row>
    <row r="283" s="2" customFormat="1" ht="33" customHeight="1">
      <c r="A283" s="38"/>
      <c r="B283" s="39"/>
      <c r="C283" s="246" t="s">
        <v>403</v>
      </c>
      <c r="D283" s="246" t="s">
        <v>152</v>
      </c>
      <c r="E283" s="247" t="s">
        <v>404</v>
      </c>
      <c r="F283" s="248" t="s">
        <v>405</v>
      </c>
      <c r="G283" s="249" t="s">
        <v>349</v>
      </c>
      <c r="H283" s="250">
        <v>1</v>
      </c>
      <c r="I283" s="251"/>
      <c r="J283" s="252">
        <f>ROUND(I283*H283,2)</f>
        <v>0</v>
      </c>
      <c r="K283" s="253"/>
      <c r="L283" s="254"/>
      <c r="M283" s="255" t="s">
        <v>1</v>
      </c>
      <c r="N283" s="256" t="s">
        <v>40</v>
      </c>
      <c r="O283" s="92"/>
      <c r="P283" s="226">
        <f>O283*H283</f>
        <v>0</v>
      </c>
      <c r="Q283" s="226">
        <v>0</v>
      </c>
      <c r="R283" s="226">
        <f>Q283*H283</f>
        <v>0</v>
      </c>
      <c r="S283" s="226">
        <v>0</v>
      </c>
      <c r="T283" s="227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28" t="s">
        <v>323</v>
      </c>
      <c r="AT283" s="228" t="s">
        <v>152</v>
      </c>
      <c r="AU283" s="228" t="s">
        <v>82</v>
      </c>
      <c r="AY283" s="17" t="s">
        <v>140</v>
      </c>
      <c r="BE283" s="229">
        <f>IF(N283="základní",J283,0)</f>
        <v>0</v>
      </c>
      <c r="BF283" s="229">
        <f>IF(N283="snížená",J283,0)</f>
        <v>0</v>
      </c>
      <c r="BG283" s="229">
        <f>IF(N283="zákl. přenesená",J283,0)</f>
        <v>0</v>
      </c>
      <c r="BH283" s="229">
        <f>IF(N283="sníž. přenesená",J283,0)</f>
        <v>0</v>
      </c>
      <c r="BI283" s="229">
        <f>IF(N283="nulová",J283,0)</f>
        <v>0</v>
      </c>
      <c r="BJ283" s="17" t="s">
        <v>146</v>
      </c>
      <c r="BK283" s="229">
        <f>ROUND(I283*H283,2)</f>
        <v>0</v>
      </c>
      <c r="BL283" s="17" t="s">
        <v>234</v>
      </c>
      <c r="BM283" s="228" t="s">
        <v>406</v>
      </c>
    </row>
    <row r="284" s="2" customFormat="1">
      <c r="A284" s="38"/>
      <c r="B284" s="39"/>
      <c r="C284" s="40"/>
      <c r="D284" s="230" t="s">
        <v>148</v>
      </c>
      <c r="E284" s="40"/>
      <c r="F284" s="231" t="s">
        <v>405</v>
      </c>
      <c r="G284" s="40"/>
      <c r="H284" s="40"/>
      <c r="I284" s="232"/>
      <c r="J284" s="40"/>
      <c r="K284" s="40"/>
      <c r="L284" s="44"/>
      <c r="M284" s="233"/>
      <c r="N284" s="234"/>
      <c r="O284" s="92"/>
      <c r="P284" s="92"/>
      <c r="Q284" s="92"/>
      <c r="R284" s="92"/>
      <c r="S284" s="92"/>
      <c r="T284" s="93"/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T284" s="17" t="s">
        <v>148</v>
      </c>
      <c r="AU284" s="17" t="s">
        <v>82</v>
      </c>
    </row>
    <row r="285" s="2" customFormat="1" ht="21.75" customHeight="1">
      <c r="A285" s="38"/>
      <c r="B285" s="39"/>
      <c r="C285" s="246" t="s">
        <v>407</v>
      </c>
      <c r="D285" s="246" t="s">
        <v>152</v>
      </c>
      <c r="E285" s="247" t="s">
        <v>408</v>
      </c>
      <c r="F285" s="248" t="s">
        <v>409</v>
      </c>
      <c r="G285" s="249" t="s">
        <v>177</v>
      </c>
      <c r="H285" s="250">
        <v>3</v>
      </c>
      <c r="I285" s="251"/>
      <c r="J285" s="252">
        <f>ROUND(I285*H285,2)</f>
        <v>0</v>
      </c>
      <c r="K285" s="253"/>
      <c r="L285" s="254"/>
      <c r="M285" s="255" t="s">
        <v>1</v>
      </c>
      <c r="N285" s="256" t="s">
        <v>40</v>
      </c>
      <c r="O285" s="92"/>
      <c r="P285" s="226">
        <f>O285*H285</f>
        <v>0</v>
      </c>
      <c r="Q285" s="226">
        <v>0</v>
      </c>
      <c r="R285" s="226">
        <f>Q285*H285</f>
        <v>0</v>
      </c>
      <c r="S285" s="226">
        <v>0</v>
      </c>
      <c r="T285" s="227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28" t="s">
        <v>323</v>
      </c>
      <c r="AT285" s="228" t="s">
        <v>152</v>
      </c>
      <c r="AU285" s="228" t="s">
        <v>82</v>
      </c>
      <c r="AY285" s="17" t="s">
        <v>140</v>
      </c>
      <c r="BE285" s="229">
        <f>IF(N285="základní",J285,0)</f>
        <v>0</v>
      </c>
      <c r="BF285" s="229">
        <f>IF(N285="snížená",J285,0)</f>
        <v>0</v>
      </c>
      <c r="BG285" s="229">
        <f>IF(N285="zákl. přenesená",J285,0)</f>
        <v>0</v>
      </c>
      <c r="BH285" s="229">
        <f>IF(N285="sníž. přenesená",J285,0)</f>
        <v>0</v>
      </c>
      <c r="BI285" s="229">
        <f>IF(N285="nulová",J285,0)</f>
        <v>0</v>
      </c>
      <c r="BJ285" s="17" t="s">
        <v>146</v>
      </c>
      <c r="BK285" s="229">
        <f>ROUND(I285*H285,2)</f>
        <v>0</v>
      </c>
      <c r="BL285" s="17" t="s">
        <v>234</v>
      </c>
      <c r="BM285" s="228" t="s">
        <v>410</v>
      </c>
    </row>
    <row r="286" s="2" customFormat="1">
      <c r="A286" s="38"/>
      <c r="B286" s="39"/>
      <c r="C286" s="40"/>
      <c r="D286" s="230" t="s">
        <v>148</v>
      </c>
      <c r="E286" s="40"/>
      <c r="F286" s="231" t="s">
        <v>409</v>
      </c>
      <c r="G286" s="40"/>
      <c r="H286" s="40"/>
      <c r="I286" s="232"/>
      <c r="J286" s="40"/>
      <c r="K286" s="40"/>
      <c r="L286" s="44"/>
      <c r="M286" s="233"/>
      <c r="N286" s="234"/>
      <c r="O286" s="92"/>
      <c r="P286" s="92"/>
      <c r="Q286" s="92"/>
      <c r="R286" s="92"/>
      <c r="S286" s="92"/>
      <c r="T286" s="93"/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T286" s="17" t="s">
        <v>148</v>
      </c>
      <c r="AU286" s="17" t="s">
        <v>82</v>
      </c>
    </row>
    <row r="287" s="2" customFormat="1" ht="16.5" customHeight="1">
      <c r="A287" s="38"/>
      <c r="B287" s="39"/>
      <c r="C287" s="216" t="s">
        <v>411</v>
      </c>
      <c r="D287" s="216" t="s">
        <v>142</v>
      </c>
      <c r="E287" s="217" t="s">
        <v>412</v>
      </c>
      <c r="F287" s="218" t="s">
        <v>413</v>
      </c>
      <c r="G287" s="219" t="s">
        <v>344</v>
      </c>
      <c r="H287" s="220">
        <v>25</v>
      </c>
      <c r="I287" s="221"/>
      <c r="J287" s="222">
        <f>ROUND(I287*H287,2)</f>
        <v>0</v>
      </c>
      <c r="K287" s="223"/>
      <c r="L287" s="44"/>
      <c r="M287" s="224" t="s">
        <v>1</v>
      </c>
      <c r="N287" s="225" t="s">
        <v>40</v>
      </c>
      <c r="O287" s="92"/>
      <c r="P287" s="226">
        <f>O287*H287</f>
        <v>0</v>
      </c>
      <c r="Q287" s="226">
        <v>0.0011199999999999999</v>
      </c>
      <c r="R287" s="226">
        <f>Q287*H287</f>
        <v>0.027999999999999997</v>
      </c>
      <c r="S287" s="226">
        <v>0</v>
      </c>
      <c r="T287" s="227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28" t="s">
        <v>234</v>
      </c>
      <c r="AT287" s="228" t="s">
        <v>142</v>
      </c>
      <c r="AU287" s="228" t="s">
        <v>82</v>
      </c>
      <c r="AY287" s="17" t="s">
        <v>140</v>
      </c>
      <c r="BE287" s="229">
        <f>IF(N287="základní",J287,0)</f>
        <v>0</v>
      </c>
      <c r="BF287" s="229">
        <f>IF(N287="snížená",J287,0)</f>
        <v>0</v>
      </c>
      <c r="BG287" s="229">
        <f>IF(N287="zákl. přenesená",J287,0)</f>
        <v>0</v>
      </c>
      <c r="BH287" s="229">
        <f>IF(N287="sníž. přenesená",J287,0)</f>
        <v>0</v>
      </c>
      <c r="BI287" s="229">
        <f>IF(N287="nulová",J287,0)</f>
        <v>0</v>
      </c>
      <c r="BJ287" s="17" t="s">
        <v>146</v>
      </c>
      <c r="BK287" s="229">
        <f>ROUND(I287*H287,2)</f>
        <v>0</v>
      </c>
      <c r="BL287" s="17" t="s">
        <v>234</v>
      </c>
      <c r="BM287" s="228" t="s">
        <v>414</v>
      </c>
    </row>
    <row r="288" s="2" customFormat="1">
      <c r="A288" s="38"/>
      <c r="B288" s="39"/>
      <c r="C288" s="40"/>
      <c r="D288" s="230" t="s">
        <v>148</v>
      </c>
      <c r="E288" s="40"/>
      <c r="F288" s="231" t="s">
        <v>413</v>
      </c>
      <c r="G288" s="40"/>
      <c r="H288" s="40"/>
      <c r="I288" s="232"/>
      <c r="J288" s="40"/>
      <c r="K288" s="40"/>
      <c r="L288" s="44"/>
      <c r="M288" s="233"/>
      <c r="N288" s="234"/>
      <c r="O288" s="92"/>
      <c r="P288" s="92"/>
      <c r="Q288" s="92"/>
      <c r="R288" s="92"/>
      <c r="S288" s="92"/>
      <c r="T288" s="93"/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T288" s="17" t="s">
        <v>148</v>
      </c>
      <c r="AU288" s="17" t="s">
        <v>82</v>
      </c>
    </row>
    <row r="289" s="2" customFormat="1" ht="16.5" customHeight="1">
      <c r="A289" s="38"/>
      <c r="B289" s="39"/>
      <c r="C289" s="246" t="s">
        <v>415</v>
      </c>
      <c r="D289" s="246" t="s">
        <v>152</v>
      </c>
      <c r="E289" s="247" t="s">
        <v>416</v>
      </c>
      <c r="F289" s="248" t="s">
        <v>417</v>
      </c>
      <c r="G289" s="249" t="s">
        <v>177</v>
      </c>
      <c r="H289" s="250">
        <v>25</v>
      </c>
      <c r="I289" s="251"/>
      <c r="J289" s="252">
        <f>ROUND(I289*H289,2)</f>
        <v>0</v>
      </c>
      <c r="K289" s="253"/>
      <c r="L289" s="254"/>
      <c r="M289" s="255" t="s">
        <v>1</v>
      </c>
      <c r="N289" s="256" t="s">
        <v>40</v>
      </c>
      <c r="O289" s="92"/>
      <c r="P289" s="226">
        <f>O289*H289</f>
        <v>0</v>
      </c>
      <c r="Q289" s="226">
        <v>0</v>
      </c>
      <c r="R289" s="226">
        <f>Q289*H289</f>
        <v>0</v>
      </c>
      <c r="S289" s="226">
        <v>0</v>
      </c>
      <c r="T289" s="227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28" t="s">
        <v>323</v>
      </c>
      <c r="AT289" s="228" t="s">
        <v>152</v>
      </c>
      <c r="AU289" s="228" t="s">
        <v>82</v>
      </c>
      <c r="AY289" s="17" t="s">
        <v>140</v>
      </c>
      <c r="BE289" s="229">
        <f>IF(N289="základní",J289,0)</f>
        <v>0</v>
      </c>
      <c r="BF289" s="229">
        <f>IF(N289="snížená",J289,0)</f>
        <v>0</v>
      </c>
      <c r="BG289" s="229">
        <f>IF(N289="zákl. přenesená",J289,0)</f>
        <v>0</v>
      </c>
      <c r="BH289" s="229">
        <f>IF(N289="sníž. přenesená",J289,0)</f>
        <v>0</v>
      </c>
      <c r="BI289" s="229">
        <f>IF(N289="nulová",J289,0)</f>
        <v>0</v>
      </c>
      <c r="BJ289" s="17" t="s">
        <v>146</v>
      </c>
      <c r="BK289" s="229">
        <f>ROUND(I289*H289,2)</f>
        <v>0</v>
      </c>
      <c r="BL289" s="17" t="s">
        <v>234</v>
      </c>
      <c r="BM289" s="228" t="s">
        <v>418</v>
      </c>
    </row>
    <row r="290" s="2" customFormat="1">
      <c r="A290" s="38"/>
      <c r="B290" s="39"/>
      <c r="C290" s="40"/>
      <c r="D290" s="230" t="s">
        <v>148</v>
      </c>
      <c r="E290" s="40"/>
      <c r="F290" s="231" t="s">
        <v>417</v>
      </c>
      <c r="G290" s="40"/>
      <c r="H290" s="40"/>
      <c r="I290" s="232"/>
      <c r="J290" s="40"/>
      <c r="K290" s="40"/>
      <c r="L290" s="44"/>
      <c r="M290" s="233"/>
      <c r="N290" s="234"/>
      <c r="O290" s="92"/>
      <c r="P290" s="92"/>
      <c r="Q290" s="92"/>
      <c r="R290" s="92"/>
      <c r="S290" s="92"/>
      <c r="T290" s="93"/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T290" s="17" t="s">
        <v>148</v>
      </c>
      <c r="AU290" s="17" t="s">
        <v>82</v>
      </c>
    </row>
    <row r="291" s="2" customFormat="1" ht="37.8" customHeight="1">
      <c r="A291" s="38"/>
      <c r="B291" s="39"/>
      <c r="C291" s="216" t="s">
        <v>419</v>
      </c>
      <c r="D291" s="216" t="s">
        <v>142</v>
      </c>
      <c r="E291" s="217" t="s">
        <v>420</v>
      </c>
      <c r="F291" s="218" t="s">
        <v>421</v>
      </c>
      <c r="G291" s="219" t="s">
        <v>344</v>
      </c>
      <c r="H291" s="220">
        <v>1</v>
      </c>
      <c r="I291" s="221"/>
      <c r="J291" s="222">
        <f>ROUND(I291*H291,2)</f>
        <v>0</v>
      </c>
      <c r="K291" s="223"/>
      <c r="L291" s="44"/>
      <c r="M291" s="224" t="s">
        <v>1</v>
      </c>
      <c r="N291" s="225" t="s">
        <v>40</v>
      </c>
      <c r="O291" s="92"/>
      <c r="P291" s="226">
        <f>O291*H291</f>
        <v>0</v>
      </c>
      <c r="Q291" s="226">
        <v>0.071279999999999996</v>
      </c>
      <c r="R291" s="226">
        <f>Q291*H291</f>
        <v>0.071279999999999996</v>
      </c>
      <c r="S291" s="226">
        <v>0</v>
      </c>
      <c r="T291" s="227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28" t="s">
        <v>234</v>
      </c>
      <c r="AT291" s="228" t="s">
        <v>142</v>
      </c>
      <c r="AU291" s="228" t="s">
        <v>82</v>
      </c>
      <c r="AY291" s="17" t="s">
        <v>140</v>
      </c>
      <c r="BE291" s="229">
        <f>IF(N291="základní",J291,0)</f>
        <v>0</v>
      </c>
      <c r="BF291" s="229">
        <f>IF(N291="snížená",J291,0)</f>
        <v>0</v>
      </c>
      <c r="BG291" s="229">
        <f>IF(N291="zákl. přenesená",J291,0)</f>
        <v>0</v>
      </c>
      <c r="BH291" s="229">
        <f>IF(N291="sníž. přenesená",J291,0)</f>
        <v>0</v>
      </c>
      <c r="BI291" s="229">
        <f>IF(N291="nulová",J291,0)</f>
        <v>0</v>
      </c>
      <c r="BJ291" s="17" t="s">
        <v>146</v>
      </c>
      <c r="BK291" s="229">
        <f>ROUND(I291*H291,2)</f>
        <v>0</v>
      </c>
      <c r="BL291" s="17" t="s">
        <v>234</v>
      </c>
      <c r="BM291" s="228" t="s">
        <v>422</v>
      </c>
    </row>
    <row r="292" s="2" customFormat="1">
      <c r="A292" s="38"/>
      <c r="B292" s="39"/>
      <c r="C292" s="40"/>
      <c r="D292" s="230" t="s">
        <v>148</v>
      </c>
      <c r="E292" s="40"/>
      <c r="F292" s="231" t="s">
        <v>421</v>
      </c>
      <c r="G292" s="40"/>
      <c r="H292" s="40"/>
      <c r="I292" s="232"/>
      <c r="J292" s="40"/>
      <c r="K292" s="40"/>
      <c r="L292" s="44"/>
      <c r="M292" s="233"/>
      <c r="N292" s="234"/>
      <c r="O292" s="92"/>
      <c r="P292" s="92"/>
      <c r="Q292" s="92"/>
      <c r="R292" s="92"/>
      <c r="S292" s="92"/>
      <c r="T292" s="93"/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T292" s="17" t="s">
        <v>148</v>
      </c>
      <c r="AU292" s="17" t="s">
        <v>82</v>
      </c>
    </row>
    <row r="293" s="2" customFormat="1">
      <c r="A293" s="38"/>
      <c r="B293" s="39"/>
      <c r="C293" s="40"/>
      <c r="D293" s="230" t="s">
        <v>238</v>
      </c>
      <c r="E293" s="40"/>
      <c r="F293" s="257" t="s">
        <v>423</v>
      </c>
      <c r="G293" s="40"/>
      <c r="H293" s="40"/>
      <c r="I293" s="232"/>
      <c r="J293" s="40"/>
      <c r="K293" s="40"/>
      <c r="L293" s="44"/>
      <c r="M293" s="233"/>
      <c r="N293" s="234"/>
      <c r="O293" s="92"/>
      <c r="P293" s="92"/>
      <c r="Q293" s="92"/>
      <c r="R293" s="92"/>
      <c r="S293" s="92"/>
      <c r="T293" s="93"/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T293" s="17" t="s">
        <v>238</v>
      </c>
      <c r="AU293" s="17" t="s">
        <v>82</v>
      </c>
    </row>
    <row r="294" s="2" customFormat="1" ht="24.15" customHeight="1">
      <c r="A294" s="38"/>
      <c r="B294" s="39"/>
      <c r="C294" s="216" t="s">
        <v>424</v>
      </c>
      <c r="D294" s="216" t="s">
        <v>142</v>
      </c>
      <c r="E294" s="217" t="s">
        <v>425</v>
      </c>
      <c r="F294" s="218" t="s">
        <v>426</v>
      </c>
      <c r="G294" s="219" t="s">
        <v>177</v>
      </c>
      <c r="H294" s="220">
        <v>1</v>
      </c>
      <c r="I294" s="221"/>
      <c r="J294" s="222">
        <f>ROUND(I294*H294,2)</f>
        <v>0</v>
      </c>
      <c r="K294" s="223"/>
      <c r="L294" s="44"/>
      <c r="M294" s="224" t="s">
        <v>1</v>
      </c>
      <c r="N294" s="225" t="s">
        <v>40</v>
      </c>
      <c r="O294" s="92"/>
      <c r="P294" s="226">
        <f>O294*H294</f>
        <v>0</v>
      </c>
      <c r="Q294" s="226">
        <v>0</v>
      </c>
      <c r="R294" s="226">
        <f>Q294*H294</f>
        <v>0</v>
      </c>
      <c r="S294" s="226">
        <v>0.059999999999999998</v>
      </c>
      <c r="T294" s="227">
        <f>S294*H294</f>
        <v>0.059999999999999998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28" t="s">
        <v>146</v>
      </c>
      <c r="AT294" s="228" t="s">
        <v>142</v>
      </c>
      <c r="AU294" s="228" t="s">
        <v>82</v>
      </c>
      <c r="AY294" s="17" t="s">
        <v>140</v>
      </c>
      <c r="BE294" s="229">
        <f>IF(N294="základní",J294,0)</f>
        <v>0</v>
      </c>
      <c r="BF294" s="229">
        <f>IF(N294="snížená",J294,0)</f>
        <v>0</v>
      </c>
      <c r="BG294" s="229">
        <f>IF(N294="zákl. přenesená",J294,0)</f>
        <v>0</v>
      </c>
      <c r="BH294" s="229">
        <f>IF(N294="sníž. přenesená",J294,0)</f>
        <v>0</v>
      </c>
      <c r="BI294" s="229">
        <f>IF(N294="nulová",J294,0)</f>
        <v>0</v>
      </c>
      <c r="BJ294" s="17" t="s">
        <v>146</v>
      </c>
      <c r="BK294" s="229">
        <f>ROUND(I294*H294,2)</f>
        <v>0</v>
      </c>
      <c r="BL294" s="17" t="s">
        <v>146</v>
      </c>
      <c r="BM294" s="228" t="s">
        <v>427</v>
      </c>
    </row>
    <row r="295" s="2" customFormat="1">
      <c r="A295" s="38"/>
      <c r="B295" s="39"/>
      <c r="C295" s="40"/>
      <c r="D295" s="230" t="s">
        <v>148</v>
      </c>
      <c r="E295" s="40"/>
      <c r="F295" s="231" t="s">
        <v>428</v>
      </c>
      <c r="G295" s="40"/>
      <c r="H295" s="40"/>
      <c r="I295" s="232"/>
      <c r="J295" s="40"/>
      <c r="K295" s="40"/>
      <c r="L295" s="44"/>
      <c r="M295" s="233"/>
      <c r="N295" s="234"/>
      <c r="O295" s="92"/>
      <c r="P295" s="92"/>
      <c r="Q295" s="92"/>
      <c r="R295" s="92"/>
      <c r="S295" s="92"/>
      <c r="T295" s="93"/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T295" s="17" t="s">
        <v>148</v>
      </c>
      <c r="AU295" s="17" t="s">
        <v>82</v>
      </c>
    </row>
    <row r="296" s="2" customFormat="1" ht="44.25" customHeight="1">
      <c r="A296" s="38"/>
      <c r="B296" s="39"/>
      <c r="C296" s="216" t="s">
        <v>429</v>
      </c>
      <c r="D296" s="216" t="s">
        <v>142</v>
      </c>
      <c r="E296" s="217" t="s">
        <v>430</v>
      </c>
      <c r="F296" s="218" t="s">
        <v>431</v>
      </c>
      <c r="G296" s="219" t="s">
        <v>344</v>
      </c>
      <c r="H296" s="220">
        <v>1</v>
      </c>
      <c r="I296" s="221"/>
      <c r="J296" s="222">
        <f>ROUND(I296*H296,2)</f>
        <v>0</v>
      </c>
      <c r="K296" s="223"/>
      <c r="L296" s="44"/>
      <c r="M296" s="224" t="s">
        <v>1</v>
      </c>
      <c r="N296" s="225" t="s">
        <v>40</v>
      </c>
      <c r="O296" s="92"/>
      <c r="P296" s="226">
        <f>O296*H296</f>
        <v>0</v>
      </c>
      <c r="Q296" s="226">
        <v>0.013270000000000001</v>
      </c>
      <c r="R296" s="226">
        <f>Q296*H296</f>
        <v>0.013270000000000001</v>
      </c>
      <c r="S296" s="226">
        <v>0</v>
      </c>
      <c r="T296" s="227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28" t="s">
        <v>234</v>
      </c>
      <c r="AT296" s="228" t="s">
        <v>142</v>
      </c>
      <c r="AU296" s="228" t="s">
        <v>82</v>
      </c>
      <c r="AY296" s="17" t="s">
        <v>140</v>
      </c>
      <c r="BE296" s="229">
        <f>IF(N296="základní",J296,0)</f>
        <v>0</v>
      </c>
      <c r="BF296" s="229">
        <f>IF(N296="snížená",J296,0)</f>
        <v>0</v>
      </c>
      <c r="BG296" s="229">
        <f>IF(N296="zákl. přenesená",J296,0)</f>
        <v>0</v>
      </c>
      <c r="BH296" s="229">
        <f>IF(N296="sníž. přenesená",J296,0)</f>
        <v>0</v>
      </c>
      <c r="BI296" s="229">
        <f>IF(N296="nulová",J296,0)</f>
        <v>0</v>
      </c>
      <c r="BJ296" s="17" t="s">
        <v>146</v>
      </c>
      <c r="BK296" s="229">
        <f>ROUND(I296*H296,2)</f>
        <v>0</v>
      </c>
      <c r="BL296" s="17" t="s">
        <v>234</v>
      </c>
      <c r="BM296" s="228" t="s">
        <v>432</v>
      </c>
    </row>
    <row r="297" s="2" customFormat="1">
      <c r="A297" s="38"/>
      <c r="B297" s="39"/>
      <c r="C297" s="40"/>
      <c r="D297" s="230" t="s">
        <v>148</v>
      </c>
      <c r="E297" s="40"/>
      <c r="F297" s="231" t="s">
        <v>431</v>
      </c>
      <c r="G297" s="40"/>
      <c r="H297" s="40"/>
      <c r="I297" s="232"/>
      <c r="J297" s="40"/>
      <c r="K297" s="40"/>
      <c r="L297" s="44"/>
      <c r="M297" s="233"/>
      <c r="N297" s="234"/>
      <c r="O297" s="92"/>
      <c r="P297" s="92"/>
      <c r="Q297" s="92"/>
      <c r="R297" s="92"/>
      <c r="S297" s="92"/>
      <c r="T297" s="93"/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T297" s="17" t="s">
        <v>148</v>
      </c>
      <c r="AU297" s="17" t="s">
        <v>82</v>
      </c>
    </row>
    <row r="298" s="2" customFormat="1">
      <c r="A298" s="38"/>
      <c r="B298" s="39"/>
      <c r="C298" s="40"/>
      <c r="D298" s="230" t="s">
        <v>238</v>
      </c>
      <c r="E298" s="40"/>
      <c r="F298" s="257" t="s">
        <v>433</v>
      </c>
      <c r="G298" s="40"/>
      <c r="H298" s="40"/>
      <c r="I298" s="232"/>
      <c r="J298" s="40"/>
      <c r="K298" s="40"/>
      <c r="L298" s="44"/>
      <c r="M298" s="233"/>
      <c r="N298" s="234"/>
      <c r="O298" s="92"/>
      <c r="P298" s="92"/>
      <c r="Q298" s="92"/>
      <c r="R298" s="92"/>
      <c r="S298" s="92"/>
      <c r="T298" s="93"/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T298" s="17" t="s">
        <v>238</v>
      </c>
      <c r="AU298" s="17" t="s">
        <v>82</v>
      </c>
    </row>
    <row r="299" s="2" customFormat="1" ht="55.5" customHeight="1">
      <c r="A299" s="38"/>
      <c r="B299" s="39"/>
      <c r="C299" s="216" t="s">
        <v>434</v>
      </c>
      <c r="D299" s="216" t="s">
        <v>142</v>
      </c>
      <c r="E299" s="217" t="s">
        <v>435</v>
      </c>
      <c r="F299" s="218" t="s">
        <v>436</v>
      </c>
      <c r="G299" s="219" t="s">
        <v>344</v>
      </c>
      <c r="H299" s="220">
        <v>2</v>
      </c>
      <c r="I299" s="221"/>
      <c r="J299" s="222">
        <f>ROUND(I299*H299,2)</f>
        <v>0</v>
      </c>
      <c r="K299" s="223"/>
      <c r="L299" s="44"/>
      <c r="M299" s="224" t="s">
        <v>1</v>
      </c>
      <c r="N299" s="225" t="s">
        <v>40</v>
      </c>
      <c r="O299" s="92"/>
      <c r="P299" s="226">
        <f>O299*H299</f>
        <v>0</v>
      </c>
      <c r="Q299" s="226">
        <v>0.0065900000000000004</v>
      </c>
      <c r="R299" s="226">
        <f>Q299*H299</f>
        <v>0.013180000000000001</v>
      </c>
      <c r="S299" s="226">
        <v>0</v>
      </c>
      <c r="T299" s="227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28" t="s">
        <v>234</v>
      </c>
      <c r="AT299" s="228" t="s">
        <v>142</v>
      </c>
      <c r="AU299" s="228" t="s">
        <v>82</v>
      </c>
      <c r="AY299" s="17" t="s">
        <v>140</v>
      </c>
      <c r="BE299" s="229">
        <f>IF(N299="základní",J299,0)</f>
        <v>0</v>
      </c>
      <c r="BF299" s="229">
        <f>IF(N299="snížená",J299,0)</f>
        <v>0</v>
      </c>
      <c r="BG299" s="229">
        <f>IF(N299="zákl. přenesená",J299,0)</f>
        <v>0</v>
      </c>
      <c r="BH299" s="229">
        <f>IF(N299="sníž. přenesená",J299,0)</f>
        <v>0</v>
      </c>
      <c r="BI299" s="229">
        <f>IF(N299="nulová",J299,0)</f>
        <v>0</v>
      </c>
      <c r="BJ299" s="17" t="s">
        <v>146</v>
      </c>
      <c r="BK299" s="229">
        <f>ROUND(I299*H299,2)</f>
        <v>0</v>
      </c>
      <c r="BL299" s="17" t="s">
        <v>234</v>
      </c>
      <c r="BM299" s="228" t="s">
        <v>437</v>
      </c>
    </row>
    <row r="300" s="2" customFormat="1">
      <c r="A300" s="38"/>
      <c r="B300" s="39"/>
      <c r="C300" s="40"/>
      <c r="D300" s="230" t="s">
        <v>148</v>
      </c>
      <c r="E300" s="40"/>
      <c r="F300" s="231" t="s">
        <v>436</v>
      </c>
      <c r="G300" s="40"/>
      <c r="H300" s="40"/>
      <c r="I300" s="232"/>
      <c r="J300" s="40"/>
      <c r="K300" s="40"/>
      <c r="L300" s="44"/>
      <c r="M300" s="233"/>
      <c r="N300" s="234"/>
      <c r="O300" s="92"/>
      <c r="P300" s="92"/>
      <c r="Q300" s="92"/>
      <c r="R300" s="92"/>
      <c r="S300" s="92"/>
      <c r="T300" s="93"/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T300" s="17" t="s">
        <v>148</v>
      </c>
      <c r="AU300" s="17" t="s">
        <v>82</v>
      </c>
    </row>
    <row r="301" s="2" customFormat="1" ht="66.75" customHeight="1">
      <c r="A301" s="38"/>
      <c r="B301" s="39"/>
      <c r="C301" s="246" t="s">
        <v>438</v>
      </c>
      <c r="D301" s="246" t="s">
        <v>152</v>
      </c>
      <c r="E301" s="247" t="s">
        <v>439</v>
      </c>
      <c r="F301" s="248" t="s">
        <v>440</v>
      </c>
      <c r="G301" s="249" t="s">
        <v>177</v>
      </c>
      <c r="H301" s="250">
        <v>3</v>
      </c>
      <c r="I301" s="251"/>
      <c r="J301" s="252">
        <f>ROUND(I301*H301,2)</f>
        <v>0</v>
      </c>
      <c r="K301" s="253"/>
      <c r="L301" s="254"/>
      <c r="M301" s="255" t="s">
        <v>1</v>
      </c>
      <c r="N301" s="256" t="s">
        <v>40</v>
      </c>
      <c r="O301" s="92"/>
      <c r="P301" s="226">
        <f>O301*H301</f>
        <v>0</v>
      </c>
      <c r="Q301" s="226">
        <v>0</v>
      </c>
      <c r="R301" s="226">
        <f>Q301*H301</f>
        <v>0</v>
      </c>
      <c r="S301" s="226">
        <v>0</v>
      </c>
      <c r="T301" s="227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28" t="s">
        <v>323</v>
      </c>
      <c r="AT301" s="228" t="s">
        <v>152</v>
      </c>
      <c r="AU301" s="228" t="s">
        <v>82</v>
      </c>
      <c r="AY301" s="17" t="s">
        <v>140</v>
      </c>
      <c r="BE301" s="229">
        <f>IF(N301="základní",J301,0)</f>
        <v>0</v>
      </c>
      <c r="BF301" s="229">
        <f>IF(N301="snížená",J301,0)</f>
        <v>0</v>
      </c>
      <c r="BG301" s="229">
        <f>IF(N301="zákl. přenesená",J301,0)</f>
        <v>0</v>
      </c>
      <c r="BH301" s="229">
        <f>IF(N301="sníž. přenesená",J301,0)</f>
        <v>0</v>
      </c>
      <c r="BI301" s="229">
        <f>IF(N301="nulová",J301,0)</f>
        <v>0</v>
      </c>
      <c r="BJ301" s="17" t="s">
        <v>146</v>
      </c>
      <c r="BK301" s="229">
        <f>ROUND(I301*H301,2)</f>
        <v>0</v>
      </c>
      <c r="BL301" s="17" t="s">
        <v>234</v>
      </c>
      <c r="BM301" s="228" t="s">
        <v>441</v>
      </c>
    </row>
    <row r="302" s="2" customFormat="1">
      <c r="A302" s="38"/>
      <c r="B302" s="39"/>
      <c r="C302" s="40"/>
      <c r="D302" s="230" t="s">
        <v>148</v>
      </c>
      <c r="E302" s="40"/>
      <c r="F302" s="231" t="s">
        <v>442</v>
      </c>
      <c r="G302" s="40"/>
      <c r="H302" s="40"/>
      <c r="I302" s="232"/>
      <c r="J302" s="40"/>
      <c r="K302" s="40"/>
      <c r="L302" s="44"/>
      <c r="M302" s="233"/>
      <c r="N302" s="234"/>
      <c r="O302" s="92"/>
      <c r="P302" s="92"/>
      <c r="Q302" s="92"/>
      <c r="R302" s="92"/>
      <c r="S302" s="92"/>
      <c r="T302" s="93"/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T302" s="17" t="s">
        <v>148</v>
      </c>
      <c r="AU302" s="17" t="s">
        <v>82</v>
      </c>
    </row>
    <row r="303" s="2" customFormat="1" ht="66.75" customHeight="1">
      <c r="A303" s="38"/>
      <c r="B303" s="39"/>
      <c r="C303" s="246" t="s">
        <v>443</v>
      </c>
      <c r="D303" s="246" t="s">
        <v>152</v>
      </c>
      <c r="E303" s="247" t="s">
        <v>444</v>
      </c>
      <c r="F303" s="248" t="s">
        <v>445</v>
      </c>
      <c r="G303" s="249" t="s">
        <v>177</v>
      </c>
      <c r="H303" s="250">
        <v>3</v>
      </c>
      <c r="I303" s="251"/>
      <c r="J303" s="252">
        <f>ROUND(I303*H303,2)</f>
        <v>0</v>
      </c>
      <c r="K303" s="253"/>
      <c r="L303" s="254"/>
      <c r="M303" s="255" t="s">
        <v>1</v>
      </c>
      <c r="N303" s="256" t="s">
        <v>40</v>
      </c>
      <c r="O303" s="92"/>
      <c r="P303" s="226">
        <f>O303*H303</f>
        <v>0</v>
      </c>
      <c r="Q303" s="226">
        <v>0</v>
      </c>
      <c r="R303" s="226">
        <f>Q303*H303</f>
        <v>0</v>
      </c>
      <c r="S303" s="226">
        <v>0</v>
      </c>
      <c r="T303" s="227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28" t="s">
        <v>323</v>
      </c>
      <c r="AT303" s="228" t="s">
        <v>152</v>
      </c>
      <c r="AU303" s="228" t="s">
        <v>82</v>
      </c>
      <c r="AY303" s="17" t="s">
        <v>140</v>
      </c>
      <c r="BE303" s="229">
        <f>IF(N303="základní",J303,0)</f>
        <v>0</v>
      </c>
      <c r="BF303" s="229">
        <f>IF(N303="snížená",J303,0)</f>
        <v>0</v>
      </c>
      <c r="BG303" s="229">
        <f>IF(N303="zákl. přenesená",J303,0)</f>
        <v>0</v>
      </c>
      <c r="BH303" s="229">
        <f>IF(N303="sníž. přenesená",J303,0)</f>
        <v>0</v>
      </c>
      <c r="BI303" s="229">
        <f>IF(N303="nulová",J303,0)</f>
        <v>0</v>
      </c>
      <c r="BJ303" s="17" t="s">
        <v>146</v>
      </c>
      <c r="BK303" s="229">
        <f>ROUND(I303*H303,2)</f>
        <v>0</v>
      </c>
      <c r="BL303" s="17" t="s">
        <v>234</v>
      </c>
      <c r="BM303" s="228" t="s">
        <v>446</v>
      </c>
    </row>
    <row r="304" s="2" customFormat="1">
      <c r="A304" s="38"/>
      <c r="B304" s="39"/>
      <c r="C304" s="40"/>
      <c r="D304" s="230" t="s">
        <v>148</v>
      </c>
      <c r="E304" s="40"/>
      <c r="F304" s="231" t="s">
        <v>445</v>
      </c>
      <c r="G304" s="40"/>
      <c r="H304" s="40"/>
      <c r="I304" s="232"/>
      <c r="J304" s="40"/>
      <c r="K304" s="40"/>
      <c r="L304" s="44"/>
      <c r="M304" s="233"/>
      <c r="N304" s="234"/>
      <c r="O304" s="92"/>
      <c r="P304" s="92"/>
      <c r="Q304" s="92"/>
      <c r="R304" s="92"/>
      <c r="S304" s="92"/>
      <c r="T304" s="93"/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T304" s="17" t="s">
        <v>148</v>
      </c>
      <c r="AU304" s="17" t="s">
        <v>82</v>
      </c>
    </row>
    <row r="305" s="2" customFormat="1" ht="24.15" customHeight="1">
      <c r="A305" s="38"/>
      <c r="B305" s="39"/>
      <c r="C305" s="216" t="s">
        <v>447</v>
      </c>
      <c r="D305" s="216" t="s">
        <v>142</v>
      </c>
      <c r="E305" s="217" t="s">
        <v>448</v>
      </c>
      <c r="F305" s="218" t="s">
        <v>449</v>
      </c>
      <c r="G305" s="219" t="s">
        <v>344</v>
      </c>
      <c r="H305" s="220">
        <v>3</v>
      </c>
      <c r="I305" s="221"/>
      <c r="J305" s="222">
        <f>ROUND(I305*H305,2)</f>
        <v>0</v>
      </c>
      <c r="K305" s="223"/>
      <c r="L305" s="44"/>
      <c r="M305" s="224" t="s">
        <v>1</v>
      </c>
      <c r="N305" s="225" t="s">
        <v>40</v>
      </c>
      <c r="O305" s="92"/>
      <c r="P305" s="226">
        <f>O305*H305</f>
        <v>0</v>
      </c>
      <c r="Q305" s="226">
        <v>6.0000000000000002E-05</v>
      </c>
      <c r="R305" s="226">
        <f>Q305*H305</f>
        <v>0.00018000000000000001</v>
      </c>
      <c r="S305" s="226">
        <v>0</v>
      </c>
      <c r="T305" s="227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28" t="s">
        <v>234</v>
      </c>
      <c r="AT305" s="228" t="s">
        <v>142</v>
      </c>
      <c r="AU305" s="228" t="s">
        <v>82</v>
      </c>
      <c r="AY305" s="17" t="s">
        <v>140</v>
      </c>
      <c r="BE305" s="229">
        <f>IF(N305="základní",J305,0)</f>
        <v>0</v>
      </c>
      <c r="BF305" s="229">
        <f>IF(N305="snížená",J305,0)</f>
        <v>0</v>
      </c>
      <c r="BG305" s="229">
        <f>IF(N305="zákl. přenesená",J305,0)</f>
        <v>0</v>
      </c>
      <c r="BH305" s="229">
        <f>IF(N305="sníž. přenesená",J305,0)</f>
        <v>0</v>
      </c>
      <c r="BI305" s="229">
        <f>IF(N305="nulová",J305,0)</f>
        <v>0</v>
      </c>
      <c r="BJ305" s="17" t="s">
        <v>146</v>
      </c>
      <c r="BK305" s="229">
        <f>ROUND(I305*H305,2)</f>
        <v>0</v>
      </c>
      <c r="BL305" s="17" t="s">
        <v>234</v>
      </c>
      <c r="BM305" s="228" t="s">
        <v>450</v>
      </c>
    </row>
    <row r="306" s="2" customFormat="1">
      <c r="A306" s="38"/>
      <c r="B306" s="39"/>
      <c r="C306" s="40"/>
      <c r="D306" s="230" t="s">
        <v>148</v>
      </c>
      <c r="E306" s="40"/>
      <c r="F306" s="231" t="s">
        <v>449</v>
      </c>
      <c r="G306" s="40"/>
      <c r="H306" s="40"/>
      <c r="I306" s="232"/>
      <c r="J306" s="40"/>
      <c r="K306" s="40"/>
      <c r="L306" s="44"/>
      <c r="M306" s="233"/>
      <c r="N306" s="234"/>
      <c r="O306" s="92"/>
      <c r="P306" s="92"/>
      <c r="Q306" s="92"/>
      <c r="R306" s="92"/>
      <c r="S306" s="92"/>
      <c r="T306" s="93"/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T306" s="17" t="s">
        <v>148</v>
      </c>
      <c r="AU306" s="17" t="s">
        <v>82</v>
      </c>
    </row>
    <row r="307" s="2" customFormat="1" ht="24.15" customHeight="1">
      <c r="A307" s="38"/>
      <c r="B307" s="39"/>
      <c r="C307" s="216" t="s">
        <v>451</v>
      </c>
      <c r="D307" s="216" t="s">
        <v>142</v>
      </c>
      <c r="E307" s="217" t="s">
        <v>452</v>
      </c>
      <c r="F307" s="218" t="s">
        <v>453</v>
      </c>
      <c r="G307" s="219" t="s">
        <v>344</v>
      </c>
      <c r="H307" s="220">
        <v>3</v>
      </c>
      <c r="I307" s="221"/>
      <c r="J307" s="222">
        <f>ROUND(I307*H307,2)</f>
        <v>0</v>
      </c>
      <c r="K307" s="223"/>
      <c r="L307" s="44"/>
      <c r="M307" s="224" t="s">
        <v>1</v>
      </c>
      <c r="N307" s="225" t="s">
        <v>40</v>
      </c>
      <c r="O307" s="92"/>
      <c r="P307" s="226">
        <f>O307*H307</f>
        <v>0</v>
      </c>
      <c r="Q307" s="226">
        <v>0.024</v>
      </c>
      <c r="R307" s="226">
        <f>Q307*H307</f>
        <v>0.072000000000000008</v>
      </c>
      <c r="S307" s="226">
        <v>0</v>
      </c>
      <c r="T307" s="227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28" t="s">
        <v>234</v>
      </c>
      <c r="AT307" s="228" t="s">
        <v>142</v>
      </c>
      <c r="AU307" s="228" t="s">
        <v>82</v>
      </c>
      <c r="AY307" s="17" t="s">
        <v>140</v>
      </c>
      <c r="BE307" s="229">
        <f>IF(N307="základní",J307,0)</f>
        <v>0</v>
      </c>
      <c r="BF307" s="229">
        <f>IF(N307="snížená",J307,0)</f>
        <v>0</v>
      </c>
      <c r="BG307" s="229">
        <f>IF(N307="zákl. přenesená",J307,0)</f>
        <v>0</v>
      </c>
      <c r="BH307" s="229">
        <f>IF(N307="sníž. přenesená",J307,0)</f>
        <v>0</v>
      </c>
      <c r="BI307" s="229">
        <f>IF(N307="nulová",J307,0)</f>
        <v>0</v>
      </c>
      <c r="BJ307" s="17" t="s">
        <v>146</v>
      </c>
      <c r="BK307" s="229">
        <f>ROUND(I307*H307,2)</f>
        <v>0</v>
      </c>
      <c r="BL307" s="17" t="s">
        <v>234</v>
      </c>
      <c r="BM307" s="228" t="s">
        <v>454</v>
      </c>
    </row>
    <row r="308" s="2" customFormat="1">
      <c r="A308" s="38"/>
      <c r="B308" s="39"/>
      <c r="C308" s="40"/>
      <c r="D308" s="230" t="s">
        <v>148</v>
      </c>
      <c r="E308" s="40"/>
      <c r="F308" s="231" t="s">
        <v>453</v>
      </c>
      <c r="G308" s="40"/>
      <c r="H308" s="40"/>
      <c r="I308" s="232"/>
      <c r="J308" s="40"/>
      <c r="K308" s="40"/>
      <c r="L308" s="44"/>
      <c r="M308" s="233"/>
      <c r="N308" s="234"/>
      <c r="O308" s="92"/>
      <c r="P308" s="92"/>
      <c r="Q308" s="92"/>
      <c r="R308" s="92"/>
      <c r="S308" s="92"/>
      <c r="T308" s="93"/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T308" s="17" t="s">
        <v>148</v>
      </c>
      <c r="AU308" s="17" t="s">
        <v>82</v>
      </c>
    </row>
    <row r="309" s="2" customFormat="1">
      <c r="A309" s="38"/>
      <c r="B309" s="39"/>
      <c r="C309" s="40"/>
      <c r="D309" s="230" t="s">
        <v>238</v>
      </c>
      <c r="E309" s="40"/>
      <c r="F309" s="257" t="s">
        <v>455</v>
      </c>
      <c r="G309" s="40"/>
      <c r="H309" s="40"/>
      <c r="I309" s="232"/>
      <c r="J309" s="40"/>
      <c r="K309" s="40"/>
      <c r="L309" s="44"/>
      <c r="M309" s="233"/>
      <c r="N309" s="234"/>
      <c r="O309" s="92"/>
      <c r="P309" s="92"/>
      <c r="Q309" s="92"/>
      <c r="R309" s="92"/>
      <c r="S309" s="92"/>
      <c r="T309" s="93"/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T309" s="17" t="s">
        <v>238</v>
      </c>
      <c r="AU309" s="17" t="s">
        <v>82</v>
      </c>
    </row>
    <row r="310" s="2" customFormat="1" ht="55.5" customHeight="1">
      <c r="A310" s="38"/>
      <c r="B310" s="39"/>
      <c r="C310" s="246" t="s">
        <v>456</v>
      </c>
      <c r="D310" s="246" t="s">
        <v>152</v>
      </c>
      <c r="E310" s="247" t="s">
        <v>457</v>
      </c>
      <c r="F310" s="248" t="s">
        <v>458</v>
      </c>
      <c r="G310" s="249" t="s">
        <v>349</v>
      </c>
      <c r="H310" s="250">
        <v>1</v>
      </c>
      <c r="I310" s="251"/>
      <c r="J310" s="252">
        <f>ROUND(I310*H310,2)</f>
        <v>0</v>
      </c>
      <c r="K310" s="253"/>
      <c r="L310" s="254"/>
      <c r="M310" s="255" t="s">
        <v>1</v>
      </c>
      <c r="N310" s="256" t="s">
        <v>40</v>
      </c>
      <c r="O310" s="92"/>
      <c r="P310" s="226">
        <f>O310*H310</f>
        <v>0</v>
      </c>
      <c r="Q310" s="226">
        <v>0</v>
      </c>
      <c r="R310" s="226">
        <f>Q310*H310</f>
        <v>0</v>
      </c>
      <c r="S310" s="226">
        <v>0</v>
      </c>
      <c r="T310" s="227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228" t="s">
        <v>323</v>
      </c>
      <c r="AT310" s="228" t="s">
        <v>152</v>
      </c>
      <c r="AU310" s="228" t="s">
        <v>82</v>
      </c>
      <c r="AY310" s="17" t="s">
        <v>140</v>
      </c>
      <c r="BE310" s="229">
        <f>IF(N310="základní",J310,0)</f>
        <v>0</v>
      </c>
      <c r="BF310" s="229">
        <f>IF(N310="snížená",J310,0)</f>
        <v>0</v>
      </c>
      <c r="BG310" s="229">
        <f>IF(N310="zákl. přenesená",J310,0)</f>
        <v>0</v>
      </c>
      <c r="BH310" s="229">
        <f>IF(N310="sníž. přenesená",J310,0)</f>
        <v>0</v>
      </c>
      <c r="BI310" s="229">
        <f>IF(N310="nulová",J310,0)</f>
        <v>0</v>
      </c>
      <c r="BJ310" s="17" t="s">
        <v>146</v>
      </c>
      <c r="BK310" s="229">
        <f>ROUND(I310*H310,2)</f>
        <v>0</v>
      </c>
      <c r="BL310" s="17" t="s">
        <v>234</v>
      </c>
      <c r="BM310" s="228" t="s">
        <v>459</v>
      </c>
    </row>
    <row r="311" s="2" customFormat="1">
      <c r="A311" s="38"/>
      <c r="B311" s="39"/>
      <c r="C311" s="40"/>
      <c r="D311" s="230" t="s">
        <v>148</v>
      </c>
      <c r="E311" s="40"/>
      <c r="F311" s="231" t="s">
        <v>458</v>
      </c>
      <c r="G311" s="40"/>
      <c r="H311" s="40"/>
      <c r="I311" s="232"/>
      <c r="J311" s="40"/>
      <c r="K311" s="40"/>
      <c r="L311" s="44"/>
      <c r="M311" s="233"/>
      <c r="N311" s="234"/>
      <c r="O311" s="92"/>
      <c r="P311" s="92"/>
      <c r="Q311" s="92"/>
      <c r="R311" s="92"/>
      <c r="S311" s="92"/>
      <c r="T311" s="93"/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T311" s="17" t="s">
        <v>148</v>
      </c>
      <c r="AU311" s="17" t="s">
        <v>82</v>
      </c>
    </row>
    <row r="312" s="2" customFormat="1" ht="16.5" customHeight="1">
      <c r="A312" s="38"/>
      <c r="B312" s="39"/>
      <c r="C312" s="246" t="s">
        <v>460</v>
      </c>
      <c r="D312" s="246" t="s">
        <v>152</v>
      </c>
      <c r="E312" s="247" t="s">
        <v>461</v>
      </c>
      <c r="F312" s="248" t="s">
        <v>462</v>
      </c>
      <c r="G312" s="249" t="s">
        <v>349</v>
      </c>
      <c r="H312" s="250">
        <v>1</v>
      </c>
      <c r="I312" s="251"/>
      <c r="J312" s="252">
        <f>ROUND(I312*H312,2)</f>
        <v>0</v>
      </c>
      <c r="K312" s="253"/>
      <c r="L312" s="254"/>
      <c r="M312" s="255" t="s">
        <v>1</v>
      </c>
      <c r="N312" s="256" t="s">
        <v>40</v>
      </c>
      <c r="O312" s="92"/>
      <c r="P312" s="226">
        <f>O312*H312</f>
        <v>0</v>
      </c>
      <c r="Q312" s="226">
        <v>0</v>
      </c>
      <c r="R312" s="226">
        <f>Q312*H312</f>
        <v>0</v>
      </c>
      <c r="S312" s="226">
        <v>0</v>
      </c>
      <c r="T312" s="227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28" t="s">
        <v>323</v>
      </c>
      <c r="AT312" s="228" t="s">
        <v>152</v>
      </c>
      <c r="AU312" s="228" t="s">
        <v>82</v>
      </c>
      <c r="AY312" s="17" t="s">
        <v>140</v>
      </c>
      <c r="BE312" s="229">
        <f>IF(N312="základní",J312,0)</f>
        <v>0</v>
      </c>
      <c r="BF312" s="229">
        <f>IF(N312="snížená",J312,0)</f>
        <v>0</v>
      </c>
      <c r="BG312" s="229">
        <f>IF(N312="zákl. přenesená",J312,0)</f>
        <v>0</v>
      </c>
      <c r="BH312" s="229">
        <f>IF(N312="sníž. přenesená",J312,0)</f>
        <v>0</v>
      </c>
      <c r="BI312" s="229">
        <f>IF(N312="nulová",J312,0)</f>
        <v>0</v>
      </c>
      <c r="BJ312" s="17" t="s">
        <v>146</v>
      </c>
      <c r="BK312" s="229">
        <f>ROUND(I312*H312,2)</f>
        <v>0</v>
      </c>
      <c r="BL312" s="17" t="s">
        <v>234</v>
      </c>
      <c r="BM312" s="228" t="s">
        <v>463</v>
      </c>
    </row>
    <row r="313" s="2" customFormat="1">
      <c r="A313" s="38"/>
      <c r="B313" s="39"/>
      <c r="C313" s="40"/>
      <c r="D313" s="230" t="s">
        <v>148</v>
      </c>
      <c r="E313" s="40"/>
      <c r="F313" s="231" t="s">
        <v>462</v>
      </c>
      <c r="G313" s="40"/>
      <c r="H313" s="40"/>
      <c r="I313" s="232"/>
      <c r="J313" s="40"/>
      <c r="K313" s="40"/>
      <c r="L313" s="44"/>
      <c r="M313" s="233"/>
      <c r="N313" s="234"/>
      <c r="O313" s="92"/>
      <c r="P313" s="92"/>
      <c r="Q313" s="92"/>
      <c r="R313" s="92"/>
      <c r="S313" s="92"/>
      <c r="T313" s="93"/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T313" s="17" t="s">
        <v>148</v>
      </c>
      <c r="AU313" s="17" t="s">
        <v>82</v>
      </c>
    </row>
    <row r="314" s="2" customFormat="1" ht="24.15" customHeight="1">
      <c r="A314" s="38"/>
      <c r="B314" s="39"/>
      <c r="C314" s="246" t="s">
        <v>464</v>
      </c>
      <c r="D314" s="246" t="s">
        <v>152</v>
      </c>
      <c r="E314" s="247" t="s">
        <v>465</v>
      </c>
      <c r="F314" s="248" t="s">
        <v>466</v>
      </c>
      <c r="G314" s="249" t="s">
        <v>349</v>
      </c>
      <c r="H314" s="250">
        <v>1</v>
      </c>
      <c r="I314" s="251"/>
      <c r="J314" s="252">
        <f>ROUND(I314*H314,2)</f>
        <v>0</v>
      </c>
      <c r="K314" s="253"/>
      <c r="L314" s="254"/>
      <c r="M314" s="255" t="s">
        <v>1</v>
      </c>
      <c r="N314" s="256" t="s">
        <v>40</v>
      </c>
      <c r="O314" s="92"/>
      <c r="P314" s="226">
        <f>O314*H314</f>
        <v>0</v>
      </c>
      <c r="Q314" s="226">
        <v>0</v>
      </c>
      <c r="R314" s="226">
        <f>Q314*H314</f>
        <v>0</v>
      </c>
      <c r="S314" s="226">
        <v>0</v>
      </c>
      <c r="T314" s="227">
        <f>S314*H314</f>
        <v>0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228" t="s">
        <v>323</v>
      </c>
      <c r="AT314" s="228" t="s">
        <v>152</v>
      </c>
      <c r="AU314" s="228" t="s">
        <v>82</v>
      </c>
      <c r="AY314" s="17" t="s">
        <v>140</v>
      </c>
      <c r="BE314" s="229">
        <f>IF(N314="základní",J314,0)</f>
        <v>0</v>
      </c>
      <c r="BF314" s="229">
        <f>IF(N314="snížená",J314,0)</f>
        <v>0</v>
      </c>
      <c r="BG314" s="229">
        <f>IF(N314="zákl. přenesená",J314,0)</f>
        <v>0</v>
      </c>
      <c r="BH314" s="229">
        <f>IF(N314="sníž. přenesená",J314,0)</f>
        <v>0</v>
      </c>
      <c r="BI314" s="229">
        <f>IF(N314="nulová",J314,0)</f>
        <v>0</v>
      </c>
      <c r="BJ314" s="17" t="s">
        <v>146</v>
      </c>
      <c r="BK314" s="229">
        <f>ROUND(I314*H314,2)</f>
        <v>0</v>
      </c>
      <c r="BL314" s="17" t="s">
        <v>234</v>
      </c>
      <c r="BM314" s="228" t="s">
        <v>467</v>
      </c>
    </row>
    <row r="315" s="2" customFormat="1">
      <c r="A315" s="38"/>
      <c r="B315" s="39"/>
      <c r="C315" s="40"/>
      <c r="D315" s="230" t="s">
        <v>148</v>
      </c>
      <c r="E315" s="40"/>
      <c r="F315" s="231" t="s">
        <v>466</v>
      </c>
      <c r="G315" s="40"/>
      <c r="H315" s="40"/>
      <c r="I315" s="232"/>
      <c r="J315" s="40"/>
      <c r="K315" s="40"/>
      <c r="L315" s="44"/>
      <c r="M315" s="233"/>
      <c r="N315" s="234"/>
      <c r="O315" s="92"/>
      <c r="P315" s="92"/>
      <c r="Q315" s="92"/>
      <c r="R315" s="92"/>
      <c r="S315" s="92"/>
      <c r="T315" s="93"/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T315" s="17" t="s">
        <v>148</v>
      </c>
      <c r="AU315" s="17" t="s">
        <v>82</v>
      </c>
    </row>
    <row r="316" s="2" customFormat="1" ht="24.15" customHeight="1">
      <c r="A316" s="38"/>
      <c r="B316" s="39"/>
      <c r="C316" s="216" t="s">
        <v>468</v>
      </c>
      <c r="D316" s="216" t="s">
        <v>142</v>
      </c>
      <c r="E316" s="217" t="s">
        <v>469</v>
      </c>
      <c r="F316" s="218" t="s">
        <v>470</v>
      </c>
      <c r="G316" s="219" t="s">
        <v>155</v>
      </c>
      <c r="H316" s="220">
        <v>0.19800000000000001</v>
      </c>
      <c r="I316" s="221"/>
      <c r="J316" s="222">
        <f>ROUND(I316*H316,2)</f>
        <v>0</v>
      </c>
      <c r="K316" s="223"/>
      <c r="L316" s="44"/>
      <c r="M316" s="224" t="s">
        <v>1</v>
      </c>
      <c r="N316" s="225" t="s">
        <v>40</v>
      </c>
      <c r="O316" s="92"/>
      <c r="P316" s="226">
        <f>O316*H316</f>
        <v>0</v>
      </c>
      <c r="Q316" s="226">
        <v>0</v>
      </c>
      <c r="R316" s="226">
        <f>Q316*H316</f>
        <v>0</v>
      </c>
      <c r="S316" s="226">
        <v>0</v>
      </c>
      <c r="T316" s="227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28" t="s">
        <v>234</v>
      </c>
      <c r="AT316" s="228" t="s">
        <v>142</v>
      </c>
      <c r="AU316" s="228" t="s">
        <v>82</v>
      </c>
      <c r="AY316" s="17" t="s">
        <v>140</v>
      </c>
      <c r="BE316" s="229">
        <f>IF(N316="základní",J316,0)</f>
        <v>0</v>
      </c>
      <c r="BF316" s="229">
        <f>IF(N316="snížená",J316,0)</f>
        <v>0</v>
      </c>
      <c r="BG316" s="229">
        <f>IF(N316="zákl. přenesená",J316,0)</f>
        <v>0</v>
      </c>
      <c r="BH316" s="229">
        <f>IF(N316="sníž. přenesená",J316,0)</f>
        <v>0</v>
      </c>
      <c r="BI316" s="229">
        <f>IF(N316="nulová",J316,0)</f>
        <v>0</v>
      </c>
      <c r="BJ316" s="17" t="s">
        <v>146</v>
      </c>
      <c r="BK316" s="229">
        <f>ROUND(I316*H316,2)</f>
        <v>0</v>
      </c>
      <c r="BL316" s="17" t="s">
        <v>234</v>
      </c>
      <c r="BM316" s="228" t="s">
        <v>471</v>
      </c>
    </row>
    <row r="317" s="2" customFormat="1">
      <c r="A317" s="38"/>
      <c r="B317" s="39"/>
      <c r="C317" s="40"/>
      <c r="D317" s="230" t="s">
        <v>148</v>
      </c>
      <c r="E317" s="40"/>
      <c r="F317" s="231" t="s">
        <v>472</v>
      </c>
      <c r="G317" s="40"/>
      <c r="H317" s="40"/>
      <c r="I317" s="232"/>
      <c r="J317" s="40"/>
      <c r="K317" s="40"/>
      <c r="L317" s="44"/>
      <c r="M317" s="233"/>
      <c r="N317" s="234"/>
      <c r="O317" s="92"/>
      <c r="P317" s="92"/>
      <c r="Q317" s="92"/>
      <c r="R317" s="92"/>
      <c r="S317" s="92"/>
      <c r="T317" s="93"/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T317" s="17" t="s">
        <v>148</v>
      </c>
      <c r="AU317" s="17" t="s">
        <v>82</v>
      </c>
    </row>
    <row r="318" s="2" customFormat="1" ht="24.15" customHeight="1">
      <c r="A318" s="38"/>
      <c r="B318" s="39"/>
      <c r="C318" s="216" t="s">
        <v>473</v>
      </c>
      <c r="D318" s="216" t="s">
        <v>142</v>
      </c>
      <c r="E318" s="217" t="s">
        <v>474</v>
      </c>
      <c r="F318" s="218" t="s">
        <v>475</v>
      </c>
      <c r="G318" s="219" t="s">
        <v>243</v>
      </c>
      <c r="H318" s="220">
        <v>8</v>
      </c>
      <c r="I318" s="221"/>
      <c r="J318" s="222">
        <f>ROUND(I318*H318,2)</f>
        <v>0</v>
      </c>
      <c r="K318" s="223"/>
      <c r="L318" s="44"/>
      <c r="M318" s="224" t="s">
        <v>1</v>
      </c>
      <c r="N318" s="225" t="s">
        <v>40</v>
      </c>
      <c r="O318" s="92"/>
      <c r="P318" s="226">
        <f>O318*H318</f>
        <v>0</v>
      </c>
      <c r="Q318" s="226">
        <v>0</v>
      </c>
      <c r="R318" s="226">
        <f>Q318*H318</f>
        <v>0</v>
      </c>
      <c r="S318" s="226">
        <v>0</v>
      </c>
      <c r="T318" s="227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28" t="s">
        <v>234</v>
      </c>
      <c r="AT318" s="228" t="s">
        <v>142</v>
      </c>
      <c r="AU318" s="228" t="s">
        <v>82</v>
      </c>
      <c r="AY318" s="17" t="s">
        <v>140</v>
      </c>
      <c r="BE318" s="229">
        <f>IF(N318="základní",J318,0)</f>
        <v>0</v>
      </c>
      <c r="BF318" s="229">
        <f>IF(N318="snížená",J318,0)</f>
        <v>0</v>
      </c>
      <c r="BG318" s="229">
        <f>IF(N318="zákl. přenesená",J318,0)</f>
        <v>0</v>
      </c>
      <c r="BH318" s="229">
        <f>IF(N318="sníž. přenesená",J318,0)</f>
        <v>0</v>
      </c>
      <c r="BI318" s="229">
        <f>IF(N318="nulová",J318,0)</f>
        <v>0</v>
      </c>
      <c r="BJ318" s="17" t="s">
        <v>146</v>
      </c>
      <c r="BK318" s="229">
        <f>ROUND(I318*H318,2)</f>
        <v>0</v>
      </c>
      <c r="BL318" s="17" t="s">
        <v>234</v>
      </c>
      <c r="BM318" s="228" t="s">
        <v>476</v>
      </c>
    </row>
    <row r="319" s="2" customFormat="1">
      <c r="A319" s="38"/>
      <c r="B319" s="39"/>
      <c r="C319" s="40"/>
      <c r="D319" s="230" t="s">
        <v>148</v>
      </c>
      <c r="E319" s="40"/>
      <c r="F319" s="231" t="s">
        <v>475</v>
      </c>
      <c r="G319" s="40"/>
      <c r="H319" s="40"/>
      <c r="I319" s="232"/>
      <c r="J319" s="40"/>
      <c r="K319" s="40"/>
      <c r="L319" s="44"/>
      <c r="M319" s="233"/>
      <c r="N319" s="234"/>
      <c r="O319" s="92"/>
      <c r="P319" s="92"/>
      <c r="Q319" s="92"/>
      <c r="R319" s="92"/>
      <c r="S319" s="92"/>
      <c r="T319" s="93"/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T319" s="17" t="s">
        <v>148</v>
      </c>
      <c r="AU319" s="17" t="s">
        <v>82</v>
      </c>
    </row>
    <row r="320" s="2" customFormat="1">
      <c r="A320" s="38"/>
      <c r="B320" s="39"/>
      <c r="C320" s="40"/>
      <c r="D320" s="230" t="s">
        <v>238</v>
      </c>
      <c r="E320" s="40"/>
      <c r="F320" s="257" t="s">
        <v>477</v>
      </c>
      <c r="G320" s="40"/>
      <c r="H320" s="40"/>
      <c r="I320" s="232"/>
      <c r="J320" s="40"/>
      <c r="K320" s="40"/>
      <c r="L320" s="44"/>
      <c r="M320" s="233"/>
      <c r="N320" s="234"/>
      <c r="O320" s="92"/>
      <c r="P320" s="92"/>
      <c r="Q320" s="92"/>
      <c r="R320" s="92"/>
      <c r="S320" s="92"/>
      <c r="T320" s="93"/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T320" s="17" t="s">
        <v>238</v>
      </c>
      <c r="AU320" s="17" t="s">
        <v>82</v>
      </c>
    </row>
    <row r="321" s="2" customFormat="1" ht="24.15" customHeight="1">
      <c r="A321" s="38"/>
      <c r="B321" s="39"/>
      <c r="C321" s="216" t="s">
        <v>478</v>
      </c>
      <c r="D321" s="216" t="s">
        <v>142</v>
      </c>
      <c r="E321" s="217" t="s">
        <v>479</v>
      </c>
      <c r="F321" s="218" t="s">
        <v>480</v>
      </c>
      <c r="G321" s="219" t="s">
        <v>243</v>
      </c>
      <c r="H321" s="220">
        <v>40</v>
      </c>
      <c r="I321" s="221"/>
      <c r="J321" s="222">
        <f>ROUND(I321*H321,2)</f>
        <v>0</v>
      </c>
      <c r="K321" s="223"/>
      <c r="L321" s="44"/>
      <c r="M321" s="224" t="s">
        <v>1</v>
      </c>
      <c r="N321" s="225" t="s">
        <v>40</v>
      </c>
      <c r="O321" s="92"/>
      <c r="P321" s="226">
        <f>O321*H321</f>
        <v>0</v>
      </c>
      <c r="Q321" s="226">
        <v>0</v>
      </c>
      <c r="R321" s="226">
        <f>Q321*H321</f>
        <v>0</v>
      </c>
      <c r="S321" s="226">
        <v>0</v>
      </c>
      <c r="T321" s="227">
        <f>S321*H321</f>
        <v>0</v>
      </c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228" t="s">
        <v>244</v>
      </c>
      <c r="AT321" s="228" t="s">
        <v>142</v>
      </c>
      <c r="AU321" s="228" t="s">
        <v>82</v>
      </c>
      <c r="AY321" s="17" t="s">
        <v>140</v>
      </c>
      <c r="BE321" s="229">
        <f>IF(N321="základní",J321,0)</f>
        <v>0</v>
      </c>
      <c r="BF321" s="229">
        <f>IF(N321="snížená",J321,0)</f>
        <v>0</v>
      </c>
      <c r="BG321" s="229">
        <f>IF(N321="zákl. přenesená",J321,0)</f>
        <v>0</v>
      </c>
      <c r="BH321" s="229">
        <f>IF(N321="sníž. přenesená",J321,0)</f>
        <v>0</v>
      </c>
      <c r="BI321" s="229">
        <f>IF(N321="nulová",J321,0)</f>
        <v>0</v>
      </c>
      <c r="BJ321" s="17" t="s">
        <v>146</v>
      </c>
      <c r="BK321" s="229">
        <f>ROUND(I321*H321,2)</f>
        <v>0</v>
      </c>
      <c r="BL321" s="17" t="s">
        <v>244</v>
      </c>
      <c r="BM321" s="228" t="s">
        <v>481</v>
      </c>
    </row>
    <row r="322" s="2" customFormat="1">
      <c r="A322" s="38"/>
      <c r="B322" s="39"/>
      <c r="C322" s="40"/>
      <c r="D322" s="230" t="s">
        <v>148</v>
      </c>
      <c r="E322" s="40"/>
      <c r="F322" s="231" t="s">
        <v>480</v>
      </c>
      <c r="G322" s="40"/>
      <c r="H322" s="40"/>
      <c r="I322" s="232"/>
      <c r="J322" s="40"/>
      <c r="K322" s="40"/>
      <c r="L322" s="44"/>
      <c r="M322" s="233"/>
      <c r="N322" s="234"/>
      <c r="O322" s="92"/>
      <c r="P322" s="92"/>
      <c r="Q322" s="92"/>
      <c r="R322" s="92"/>
      <c r="S322" s="92"/>
      <c r="T322" s="93"/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T322" s="17" t="s">
        <v>148</v>
      </c>
      <c r="AU322" s="17" t="s">
        <v>82</v>
      </c>
    </row>
    <row r="323" s="2" customFormat="1">
      <c r="A323" s="38"/>
      <c r="B323" s="39"/>
      <c r="C323" s="40"/>
      <c r="D323" s="230" t="s">
        <v>238</v>
      </c>
      <c r="E323" s="40"/>
      <c r="F323" s="257" t="s">
        <v>482</v>
      </c>
      <c r="G323" s="40"/>
      <c r="H323" s="40"/>
      <c r="I323" s="232"/>
      <c r="J323" s="40"/>
      <c r="K323" s="40"/>
      <c r="L323" s="44"/>
      <c r="M323" s="233"/>
      <c r="N323" s="234"/>
      <c r="O323" s="92"/>
      <c r="P323" s="92"/>
      <c r="Q323" s="92"/>
      <c r="R323" s="92"/>
      <c r="S323" s="92"/>
      <c r="T323" s="93"/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T323" s="17" t="s">
        <v>238</v>
      </c>
      <c r="AU323" s="17" t="s">
        <v>82</v>
      </c>
    </row>
    <row r="324" s="2" customFormat="1" ht="24.15" customHeight="1">
      <c r="A324" s="38"/>
      <c r="B324" s="39"/>
      <c r="C324" s="216" t="s">
        <v>483</v>
      </c>
      <c r="D324" s="216" t="s">
        <v>142</v>
      </c>
      <c r="E324" s="217" t="s">
        <v>484</v>
      </c>
      <c r="F324" s="218" t="s">
        <v>485</v>
      </c>
      <c r="G324" s="219" t="s">
        <v>243</v>
      </c>
      <c r="H324" s="220">
        <v>10</v>
      </c>
      <c r="I324" s="221"/>
      <c r="J324" s="222">
        <f>ROUND(I324*H324,2)</f>
        <v>0</v>
      </c>
      <c r="K324" s="223"/>
      <c r="L324" s="44"/>
      <c r="M324" s="224" t="s">
        <v>1</v>
      </c>
      <c r="N324" s="225" t="s">
        <v>40</v>
      </c>
      <c r="O324" s="92"/>
      <c r="P324" s="226">
        <f>O324*H324</f>
        <v>0</v>
      </c>
      <c r="Q324" s="226">
        <v>0</v>
      </c>
      <c r="R324" s="226">
        <f>Q324*H324</f>
        <v>0</v>
      </c>
      <c r="S324" s="226">
        <v>0</v>
      </c>
      <c r="T324" s="227">
        <f>S324*H324</f>
        <v>0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228" t="s">
        <v>244</v>
      </c>
      <c r="AT324" s="228" t="s">
        <v>142</v>
      </c>
      <c r="AU324" s="228" t="s">
        <v>82</v>
      </c>
      <c r="AY324" s="17" t="s">
        <v>140</v>
      </c>
      <c r="BE324" s="229">
        <f>IF(N324="základní",J324,0)</f>
        <v>0</v>
      </c>
      <c r="BF324" s="229">
        <f>IF(N324="snížená",J324,0)</f>
        <v>0</v>
      </c>
      <c r="BG324" s="229">
        <f>IF(N324="zákl. přenesená",J324,0)</f>
        <v>0</v>
      </c>
      <c r="BH324" s="229">
        <f>IF(N324="sníž. přenesená",J324,0)</f>
        <v>0</v>
      </c>
      <c r="BI324" s="229">
        <f>IF(N324="nulová",J324,0)</f>
        <v>0</v>
      </c>
      <c r="BJ324" s="17" t="s">
        <v>146</v>
      </c>
      <c r="BK324" s="229">
        <f>ROUND(I324*H324,2)</f>
        <v>0</v>
      </c>
      <c r="BL324" s="17" t="s">
        <v>244</v>
      </c>
      <c r="BM324" s="228" t="s">
        <v>486</v>
      </c>
    </row>
    <row r="325" s="2" customFormat="1">
      <c r="A325" s="38"/>
      <c r="B325" s="39"/>
      <c r="C325" s="40"/>
      <c r="D325" s="230" t="s">
        <v>148</v>
      </c>
      <c r="E325" s="40"/>
      <c r="F325" s="231" t="s">
        <v>485</v>
      </c>
      <c r="G325" s="40"/>
      <c r="H325" s="40"/>
      <c r="I325" s="232"/>
      <c r="J325" s="40"/>
      <c r="K325" s="40"/>
      <c r="L325" s="44"/>
      <c r="M325" s="233"/>
      <c r="N325" s="234"/>
      <c r="O325" s="92"/>
      <c r="P325" s="92"/>
      <c r="Q325" s="92"/>
      <c r="R325" s="92"/>
      <c r="S325" s="92"/>
      <c r="T325" s="93"/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T325" s="17" t="s">
        <v>148</v>
      </c>
      <c r="AU325" s="17" t="s">
        <v>82</v>
      </c>
    </row>
    <row r="326" s="12" customFormat="1" ht="22.8" customHeight="1">
      <c r="A326" s="12"/>
      <c r="B326" s="200"/>
      <c r="C326" s="201"/>
      <c r="D326" s="202" t="s">
        <v>72</v>
      </c>
      <c r="E326" s="214" t="s">
        <v>487</v>
      </c>
      <c r="F326" s="214" t="s">
        <v>488</v>
      </c>
      <c r="G326" s="201"/>
      <c r="H326" s="201"/>
      <c r="I326" s="204"/>
      <c r="J326" s="215">
        <f>BK326</f>
        <v>0</v>
      </c>
      <c r="K326" s="201"/>
      <c r="L326" s="206"/>
      <c r="M326" s="207"/>
      <c r="N326" s="208"/>
      <c r="O326" s="208"/>
      <c r="P326" s="209">
        <f>SUM(P327:P382)</f>
        <v>0</v>
      </c>
      <c r="Q326" s="208"/>
      <c r="R326" s="209">
        <f>SUM(R327:R382)</f>
        <v>0.70312000000000008</v>
      </c>
      <c r="S326" s="208"/>
      <c r="T326" s="210">
        <f>SUM(T327:T382)</f>
        <v>2.3940000000000001</v>
      </c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R326" s="211" t="s">
        <v>82</v>
      </c>
      <c r="AT326" s="212" t="s">
        <v>72</v>
      </c>
      <c r="AU326" s="212" t="s">
        <v>80</v>
      </c>
      <c r="AY326" s="211" t="s">
        <v>140</v>
      </c>
      <c r="BK326" s="213">
        <f>SUM(BK327:BK382)</f>
        <v>0</v>
      </c>
    </row>
    <row r="327" s="2" customFormat="1" ht="24.15" customHeight="1">
      <c r="A327" s="38"/>
      <c r="B327" s="39"/>
      <c r="C327" s="216" t="s">
        <v>489</v>
      </c>
      <c r="D327" s="216" t="s">
        <v>142</v>
      </c>
      <c r="E327" s="217" t="s">
        <v>490</v>
      </c>
      <c r="F327" s="218" t="s">
        <v>491</v>
      </c>
      <c r="G327" s="219" t="s">
        <v>163</v>
      </c>
      <c r="H327" s="220">
        <v>591</v>
      </c>
      <c r="I327" s="221"/>
      <c r="J327" s="222">
        <f>ROUND(I327*H327,2)</f>
        <v>0</v>
      </c>
      <c r="K327" s="223"/>
      <c r="L327" s="44"/>
      <c r="M327" s="224" t="s">
        <v>1</v>
      </c>
      <c r="N327" s="225" t="s">
        <v>40</v>
      </c>
      <c r="O327" s="92"/>
      <c r="P327" s="226">
        <f>O327*H327</f>
        <v>0</v>
      </c>
      <c r="Q327" s="226">
        <v>0</v>
      </c>
      <c r="R327" s="226">
        <f>Q327*H327</f>
        <v>0</v>
      </c>
      <c r="S327" s="226">
        <v>0</v>
      </c>
      <c r="T327" s="227">
        <f>S327*H327</f>
        <v>0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228" t="s">
        <v>146</v>
      </c>
      <c r="AT327" s="228" t="s">
        <v>142</v>
      </c>
      <c r="AU327" s="228" t="s">
        <v>82</v>
      </c>
      <c r="AY327" s="17" t="s">
        <v>140</v>
      </c>
      <c r="BE327" s="229">
        <f>IF(N327="základní",J327,0)</f>
        <v>0</v>
      </c>
      <c r="BF327" s="229">
        <f>IF(N327="snížená",J327,0)</f>
        <v>0</v>
      </c>
      <c r="BG327" s="229">
        <f>IF(N327="zákl. přenesená",J327,0)</f>
        <v>0</v>
      </c>
      <c r="BH327" s="229">
        <f>IF(N327="sníž. přenesená",J327,0)</f>
        <v>0</v>
      </c>
      <c r="BI327" s="229">
        <f>IF(N327="nulová",J327,0)</f>
        <v>0</v>
      </c>
      <c r="BJ327" s="17" t="s">
        <v>146</v>
      </c>
      <c r="BK327" s="229">
        <f>ROUND(I327*H327,2)</f>
        <v>0</v>
      </c>
      <c r="BL327" s="17" t="s">
        <v>146</v>
      </c>
      <c r="BM327" s="228" t="s">
        <v>492</v>
      </c>
    </row>
    <row r="328" s="2" customFormat="1">
      <c r="A328" s="38"/>
      <c r="B328" s="39"/>
      <c r="C328" s="40"/>
      <c r="D328" s="230" t="s">
        <v>148</v>
      </c>
      <c r="E328" s="40"/>
      <c r="F328" s="231" t="s">
        <v>491</v>
      </c>
      <c r="G328" s="40"/>
      <c r="H328" s="40"/>
      <c r="I328" s="232"/>
      <c r="J328" s="40"/>
      <c r="K328" s="40"/>
      <c r="L328" s="44"/>
      <c r="M328" s="233"/>
      <c r="N328" s="234"/>
      <c r="O328" s="92"/>
      <c r="P328" s="92"/>
      <c r="Q328" s="92"/>
      <c r="R328" s="92"/>
      <c r="S328" s="92"/>
      <c r="T328" s="93"/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T328" s="17" t="s">
        <v>148</v>
      </c>
      <c r="AU328" s="17" t="s">
        <v>82</v>
      </c>
    </row>
    <row r="329" s="2" customFormat="1" ht="16.5" customHeight="1">
      <c r="A329" s="38"/>
      <c r="B329" s="39"/>
      <c r="C329" s="216" t="s">
        <v>493</v>
      </c>
      <c r="D329" s="216" t="s">
        <v>142</v>
      </c>
      <c r="E329" s="217" t="s">
        <v>494</v>
      </c>
      <c r="F329" s="218" t="s">
        <v>495</v>
      </c>
      <c r="G329" s="219" t="s">
        <v>177</v>
      </c>
      <c r="H329" s="220">
        <v>2</v>
      </c>
      <c r="I329" s="221"/>
      <c r="J329" s="222">
        <f>ROUND(I329*H329,2)</f>
        <v>0</v>
      </c>
      <c r="K329" s="223"/>
      <c r="L329" s="44"/>
      <c r="M329" s="224" t="s">
        <v>1</v>
      </c>
      <c r="N329" s="225" t="s">
        <v>40</v>
      </c>
      <c r="O329" s="92"/>
      <c r="P329" s="226">
        <f>O329*H329</f>
        <v>0</v>
      </c>
      <c r="Q329" s="226">
        <v>0</v>
      </c>
      <c r="R329" s="226">
        <f>Q329*H329</f>
        <v>0</v>
      </c>
      <c r="S329" s="226">
        <v>0</v>
      </c>
      <c r="T329" s="227">
        <f>S329*H329</f>
        <v>0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28" t="s">
        <v>234</v>
      </c>
      <c r="AT329" s="228" t="s">
        <v>142</v>
      </c>
      <c r="AU329" s="228" t="s">
        <v>82</v>
      </c>
      <c r="AY329" s="17" t="s">
        <v>140</v>
      </c>
      <c r="BE329" s="229">
        <f>IF(N329="základní",J329,0)</f>
        <v>0</v>
      </c>
      <c r="BF329" s="229">
        <f>IF(N329="snížená",J329,0)</f>
        <v>0</v>
      </c>
      <c r="BG329" s="229">
        <f>IF(N329="zákl. přenesená",J329,0)</f>
        <v>0</v>
      </c>
      <c r="BH329" s="229">
        <f>IF(N329="sníž. přenesená",J329,0)</f>
        <v>0</v>
      </c>
      <c r="BI329" s="229">
        <f>IF(N329="nulová",J329,0)</f>
        <v>0</v>
      </c>
      <c r="BJ329" s="17" t="s">
        <v>146</v>
      </c>
      <c r="BK329" s="229">
        <f>ROUND(I329*H329,2)</f>
        <v>0</v>
      </c>
      <c r="BL329" s="17" t="s">
        <v>234</v>
      </c>
      <c r="BM329" s="228" t="s">
        <v>496</v>
      </c>
    </row>
    <row r="330" s="2" customFormat="1">
      <c r="A330" s="38"/>
      <c r="B330" s="39"/>
      <c r="C330" s="40"/>
      <c r="D330" s="230" t="s">
        <v>148</v>
      </c>
      <c r="E330" s="40"/>
      <c r="F330" s="231" t="s">
        <v>497</v>
      </c>
      <c r="G330" s="40"/>
      <c r="H330" s="40"/>
      <c r="I330" s="232"/>
      <c r="J330" s="40"/>
      <c r="K330" s="40"/>
      <c r="L330" s="44"/>
      <c r="M330" s="233"/>
      <c r="N330" s="234"/>
      <c r="O330" s="92"/>
      <c r="P330" s="92"/>
      <c r="Q330" s="92"/>
      <c r="R330" s="92"/>
      <c r="S330" s="92"/>
      <c r="T330" s="93"/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T330" s="17" t="s">
        <v>148</v>
      </c>
      <c r="AU330" s="17" t="s">
        <v>82</v>
      </c>
    </row>
    <row r="331" s="2" customFormat="1" ht="37.8" customHeight="1">
      <c r="A331" s="38"/>
      <c r="B331" s="39"/>
      <c r="C331" s="246" t="s">
        <v>498</v>
      </c>
      <c r="D331" s="246" t="s">
        <v>152</v>
      </c>
      <c r="E331" s="247" t="s">
        <v>499</v>
      </c>
      <c r="F331" s="248" t="s">
        <v>500</v>
      </c>
      <c r="G331" s="249" t="s">
        <v>177</v>
      </c>
      <c r="H331" s="250">
        <v>2</v>
      </c>
      <c r="I331" s="251"/>
      <c r="J331" s="252">
        <f>ROUND(I331*H331,2)</f>
        <v>0</v>
      </c>
      <c r="K331" s="253"/>
      <c r="L331" s="254"/>
      <c r="M331" s="255" t="s">
        <v>1</v>
      </c>
      <c r="N331" s="256" t="s">
        <v>40</v>
      </c>
      <c r="O331" s="92"/>
      <c r="P331" s="226">
        <f>O331*H331</f>
        <v>0</v>
      </c>
      <c r="Q331" s="226">
        <v>0</v>
      </c>
      <c r="R331" s="226">
        <f>Q331*H331</f>
        <v>0</v>
      </c>
      <c r="S331" s="226">
        <v>0</v>
      </c>
      <c r="T331" s="227">
        <f>S331*H331</f>
        <v>0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228" t="s">
        <v>323</v>
      </c>
      <c r="AT331" s="228" t="s">
        <v>152</v>
      </c>
      <c r="AU331" s="228" t="s">
        <v>82</v>
      </c>
      <c r="AY331" s="17" t="s">
        <v>140</v>
      </c>
      <c r="BE331" s="229">
        <f>IF(N331="základní",J331,0)</f>
        <v>0</v>
      </c>
      <c r="BF331" s="229">
        <f>IF(N331="snížená",J331,0)</f>
        <v>0</v>
      </c>
      <c r="BG331" s="229">
        <f>IF(N331="zákl. přenesená",J331,0)</f>
        <v>0</v>
      </c>
      <c r="BH331" s="229">
        <f>IF(N331="sníž. přenesená",J331,0)</f>
        <v>0</v>
      </c>
      <c r="BI331" s="229">
        <f>IF(N331="nulová",J331,0)</f>
        <v>0</v>
      </c>
      <c r="BJ331" s="17" t="s">
        <v>146</v>
      </c>
      <c r="BK331" s="229">
        <f>ROUND(I331*H331,2)</f>
        <v>0</v>
      </c>
      <c r="BL331" s="17" t="s">
        <v>234</v>
      </c>
      <c r="BM331" s="228" t="s">
        <v>501</v>
      </c>
    </row>
    <row r="332" s="2" customFormat="1">
      <c r="A332" s="38"/>
      <c r="B332" s="39"/>
      <c r="C332" s="40"/>
      <c r="D332" s="230" t="s">
        <v>148</v>
      </c>
      <c r="E332" s="40"/>
      <c r="F332" s="231" t="s">
        <v>500</v>
      </c>
      <c r="G332" s="40"/>
      <c r="H332" s="40"/>
      <c r="I332" s="232"/>
      <c r="J332" s="40"/>
      <c r="K332" s="40"/>
      <c r="L332" s="44"/>
      <c r="M332" s="233"/>
      <c r="N332" s="234"/>
      <c r="O332" s="92"/>
      <c r="P332" s="92"/>
      <c r="Q332" s="92"/>
      <c r="R332" s="92"/>
      <c r="S332" s="92"/>
      <c r="T332" s="93"/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T332" s="17" t="s">
        <v>148</v>
      </c>
      <c r="AU332" s="17" t="s">
        <v>82</v>
      </c>
    </row>
    <row r="333" s="2" customFormat="1" ht="37.8" customHeight="1">
      <c r="A333" s="38"/>
      <c r="B333" s="39"/>
      <c r="C333" s="246" t="s">
        <v>502</v>
      </c>
      <c r="D333" s="246" t="s">
        <v>152</v>
      </c>
      <c r="E333" s="247" t="s">
        <v>503</v>
      </c>
      <c r="F333" s="248" t="s">
        <v>504</v>
      </c>
      <c r="G333" s="249" t="s">
        <v>177</v>
      </c>
      <c r="H333" s="250">
        <v>3</v>
      </c>
      <c r="I333" s="251"/>
      <c r="J333" s="252">
        <f>ROUND(I333*H333,2)</f>
        <v>0</v>
      </c>
      <c r="K333" s="253"/>
      <c r="L333" s="254"/>
      <c r="M333" s="255" t="s">
        <v>1</v>
      </c>
      <c r="N333" s="256" t="s">
        <v>40</v>
      </c>
      <c r="O333" s="92"/>
      <c r="P333" s="226">
        <f>O333*H333</f>
        <v>0</v>
      </c>
      <c r="Q333" s="226">
        <v>0</v>
      </c>
      <c r="R333" s="226">
        <f>Q333*H333</f>
        <v>0</v>
      </c>
      <c r="S333" s="226">
        <v>0</v>
      </c>
      <c r="T333" s="227">
        <f>S333*H333</f>
        <v>0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228" t="s">
        <v>323</v>
      </c>
      <c r="AT333" s="228" t="s">
        <v>152</v>
      </c>
      <c r="AU333" s="228" t="s">
        <v>82</v>
      </c>
      <c r="AY333" s="17" t="s">
        <v>140</v>
      </c>
      <c r="BE333" s="229">
        <f>IF(N333="základní",J333,0)</f>
        <v>0</v>
      </c>
      <c r="BF333" s="229">
        <f>IF(N333="snížená",J333,0)</f>
        <v>0</v>
      </c>
      <c r="BG333" s="229">
        <f>IF(N333="zákl. přenesená",J333,0)</f>
        <v>0</v>
      </c>
      <c r="BH333" s="229">
        <f>IF(N333="sníž. přenesená",J333,0)</f>
        <v>0</v>
      </c>
      <c r="BI333" s="229">
        <f>IF(N333="nulová",J333,0)</f>
        <v>0</v>
      </c>
      <c r="BJ333" s="17" t="s">
        <v>146</v>
      </c>
      <c r="BK333" s="229">
        <f>ROUND(I333*H333,2)</f>
        <v>0</v>
      </c>
      <c r="BL333" s="17" t="s">
        <v>234</v>
      </c>
      <c r="BM333" s="228" t="s">
        <v>505</v>
      </c>
    </row>
    <row r="334" s="2" customFormat="1">
      <c r="A334" s="38"/>
      <c r="B334" s="39"/>
      <c r="C334" s="40"/>
      <c r="D334" s="230" t="s">
        <v>148</v>
      </c>
      <c r="E334" s="40"/>
      <c r="F334" s="231" t="s">
        <v>504</v>
      </c>
      <c r="G334" s="40"/>
      <c r="H334" s="40"/>
      <c r="I334" s="232"/>
      <c r="J334" s="40"/>
      <c r="K334" s="40"/>
      <c r="L334" s="44"/>
      <c r="M334" s="233"/>
      <c r="N334" s="234"/>
      <c r="O334" s="92"/>
      <c r="P334" s="92"/>
      <c r="Q334" s="92"/>
      <c r="R334" s="92"/>
      <c r="S334" s="92"/>
      <c r="T334" s="93"/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T334" s="17" t="s">
        <v>148</v>
      </c>
      <c r="AU334" s="17" t="s">
        <v>82</v>
      </c>
    </row>
    <row r="335" s="2" customFormat="1" ht="44.25" customHeight="1">
      <c r="A335" s="38"/>
      <c r="B335" s="39"/>
      <c r="C335" s="246" t="s">
        <v>506</v>
      </c>
      <c r="D335" s="246" t="s">
        <v>152</v>
      </c>
      <c r="E335" s="247" t="s">
        <v>507</v>
      </c>
      <c r="F335" s="248" t="s">
        <v>508</v>
      </c>
      <c r="G335" s="249" t="s">
        <v>163</v>
      </c>
      <c r="H335" s="250">
        <v>103</v>
      </c>
      <c r="I335" s="251"/>
      <c r="J335" s="252">
        <f>ROUND(I335*H335,2)</f>
        <v>0</v>
      </c>
      <c r="K335" s="253"/>
      <c r="L335" s="254"/>
      <c r="M335" s="255" t="s">
        <v>1</v>
      </c>
      <c r="N335" s="256" t="s">
        <v>40</v>
      </c>
      <c r="O335" s="92"/>
      <c r="P335" s="226">
        <f>O335*H335</f>
        <v>0</v>
      </c>
      <c r="Q335" s="226">
        <v>0</v>
      </c>
      <c r="R335" s="226">
        <f>Q335*H335</f>
        <v>0</v>
      </c>
      <c r="S335" s="226">
        <v>0</v>
      </c>
      <c r="T335" s="227">
        <f>S335*H335</f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228" t="s">
        <v>323</v>
      </c>
      <c r="AT335" s="228" t="s">
        <v>152</v>
      </c>
      <c r="AU335" s="228" t="s">
        <v>82</v>
      </c>
      <c r="AY335" s="17" t="s">
        <v>140</v>
      </c>
      <c r="BE335" s="229">
        <f>IF(N335="základní",J335,0)</f>
        <v>0</v>
      </c>
      <c r="BF335" s="229">
        <f>IF(N335="snížená",J335,0)</f>
        <v>0</v>
      </c>
      <c r="BG335" s="229">
        <f>IF(N335="zákl. přenesená",J335,0)</f>
        <v>0</v>
      </c>
      <c r="BH335" s="229">
        <f>IF(N335="sníž. přenesená",J335,0)</f>
        <v>0</v>
      </c>
      <c r="BI335" s="229">
        <f>IF(N335="nulová",J335,0)</f>
        <v>0</v>
      </c>
      <c r="BJ335" s="17" t="s">
        <v>146</v>
      </c>
      <c r="BK335" s="229">
        <f>ROUND(I335*H335,2)</f>
        <v>0</v>
      </c>
      <c r="BL335" s="17" t="s">
        <v>234</v>
      </c>
      <c r="BM335" s="228" t="s">
        <v>509</v>
      </c>
    </row>
    <row r="336" s="2" customFormat="1">
      <c r="A336" s="38"/>
      <c r="B336" s="39"/>
      <c r="C336" s="40"/>
      <c r="D336" s="230" t="s">
        <v>148</v>
      </c>
      <c r="E336" s="40"/>
      <c r="F336" s="231" t="s">
        <v>508</v>
      </c>
      <c r="G336" s="40"/>
      <c r="H336" s="40"/>
      <c r="I336" s="232"/>
      <c r="J336" s="40"/>
      <c r="K336" s="40"/>
      <c r="L336" s="44"/>
      <c r="M336" s="233"/>
      <c r="N336" s="234"/>
      <c r="O336" s="92"/>
      <c r="P336" s="92"/>
      <c r="Q336" s="92"/>
      <c r="R336" s="92"/>
      <c r="S336" s="92"/>
      <c r="T336" s="93"/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T336" s="17" t="s">
        <v>148</v>
      </c>
      <c r="AU336" s="17" t="s">
        <v>82</v>
      </c>
    </row>
    <row r="337" s="2" customFormat="1" ht="44.25" customHeight="1">
      <c r="A337" s="38"/>
      <c r="B337" s="39"/>
      <c r="C337" s="246" t="s">
        <v>510</v>
      </c>
      <c r="D337" s="246" t="s">
        <v>152</v>
      </c>
      <c r="E337" s="247" t="s">
        <v>511</v>
      </c>
      <c r="F337" s="248" t="s">
        <v>512</v>
      </c>
      <c r="G337" s="249" t="s">
        <v>163</v>
      </c>
      <c r="H337" s="250">
        <v>47</v>
      </c>
      <c r="I337" s="251"/>
      <c r="J337" s="252">
        <f>ROUND(I337*H337,2)</f>
        <v>0</v>
      </c>
      <c r="K337" s="253"/>
      <c r="L337" s="254"/>
      <c r="M337" s="255" t="s">
        <v>1</v>
      </c>
      <c r="N337" s="256" t="s">
        <v>40</v>
      </c>
      <c r="O337" s="92"/>
      <c r="P337" s="226">
        <f>O337*H337</f>
        <v>0</v>
      </c>
      <c r="Q337" s="226">
        <v>0</v>
      </c>
      <c r="R337" s="226">
        <f>Q337*H337</f>
        <v>0</v>
      </c>
      <c r="S337" s="226">
        <v>0</v>
      </c>
      <c r="T337" s="227">
        <f>S337*H337</f>
        <v>0</v>
      </c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R337" s="228" t="s">
        <v>323</v>
      </c>
      <c r="AT337" s="228" t="s">
        <v>152</v>
      </c>
      <c r="AU337" s="228" t="s">
        <v>82</v>
      </c>
      <c r="AY337" s="17" t="s">
        <v>140</v>
      </c>
      <c r="BE337" s="229">
        <f>IF(N337="základní",J337,0)</f>
        <v>0</v>
      </c>
      <c r="BF337" s="229">
        <f>IF(N337="snížená",J337,0)</f>
        <v>0</v>
      </c>
      <c r="BG337" s="229">
        <f>IF(N337="zákl. přenesená",J337,0)</f>
        <v>0</v>
      </c>
      <c r="BH337" s="229">
        <f>IF(N337="sníž. přenesená",J337,0)</f>
        <v>0</v>
      </c>
      <c r="BI337" s="229">
        <f>IF(N337="nulová",J337,0)</f>
        <v>0</v>
      </c>
      <c r="BJ337" s="17" t="s">
        <v>146</v>
      </c>
      <c r="BK337" s="229">
        <f>ROUND(I337*H337,2)</f>
        <v>0</v>
      </c>
      <c r="BL337" s="17" t="s">
        <v>234</v>
      </c>
      <c r="BM337" s="228" t="s">
        <v>513</v>
      </c>
    </row>
    <row r="338" s="2" customFormat="1">
      <c r="A338" s="38"/>
      <c r="B338" s="39"/>
      <c r="C338" s="40"/>
      <c r="D338" s="230" t="s">
        <v>148</v>
      </c>
      <c r="E338" s="40"/>
      <c r="F338" s="231" t="s">
        <v>512</v>
      </c>
      <c r="G338" s="40"/>
      <c r="H338" s="40"/>
      <c r="I338" s="232"/>
      <c r="J338" s="40"/>
      <c r="K338" s="40"/>
      <c r="L338" s="44"/>
      <c r="M338" s="233"/>
      <c r="N338" s="234"/>
      <c r="O338" s="92"/>
      <c r="P338" s="92"/>
      <c r="Q338" s="92"/>
      <c r="R338" s="92"/>
      <c r="S338" s="92"/>
      <c r="T338" s="93"/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T338" s="17" t="s">
        <v>148</v>
      </c>
      <c r="AU338" s="17" t="s">
        <v>82</v>
      </c>
    </row>
    <row r="339" s="2" customFormat="1" ht="44.25" customHeight="1">
      <c r="A339" s="38"/>
      <c r="B339" s="39"/>
      <c r="C339" s="246" t="s">
        <v>514</v>
      </c>
      <c r="D339" s="246" t="s">
        <v>152</v>
      </c>
      <c r="E339" s="247" t="s">
        <v>515</v>
      </c>
      <c r="F339" s="248" t="s">
        <v>516</v>
      </c>
      <c r="G339" s="249" t="s">
        <v>163</v>
      </c>
      <c r="H339" s="250">
        <v>14</v>
      </c>
      <c r="I339" s="251"/>
      <c r="J339" s="252">
        <f>ROUND(I339*H339,2)</f>
        <v>0</v>
      </c>
      <c r="K339" s="253"/>
      <c r="L339" s="254"/>
      <c r="M339" s="255" t="s">
        <v>1</v>
      </c>
      <c r="N339" s="256" t="s">
        <v>40</v>
      </c>
      <c r="O339" s="92"/>
      <c r="P339" s="226">
        <f>O339*H339</f>
        <v>0</v>
      </c>
      <c r="Q339" s="226">
        <v>0</v>
      </c>
      <c r="R339" s="226">
        <f>Q339*H339</f>
        <v>0</v>
      </c>
      <c r="S339" s="226">
        <v>0</v>
      </c>
      <c r="T339" s="227">
        <f>S339*H339</f>
        <v>0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228" t="s">
        <v>323</v>
      </c>
      <c r="AT339" s="228" t="s">
        <v>152</v>
      </c>
      <c r="AU339" s="228" t="s">
        <v>82</v>
      </c>
      <c r="AY339" s="17" t="s">
        <v>140</v>
      </c>
      <c r="BE339" s="229">
        <f>IF(N339="základní",J339,0)</f>
        <v>0</v>
      </c>
      <c r="BF339" s="229">
        <f>IF(N339="snížená",J339,0)</f>
        <v>0</v>
      </c>
      <c r="BG339" s="229">
        <f>IF(N339="zákl. přenesená",J339,0)</f>
        <v>0</v>
      </c>
      <c r="BH339" s="229">
        <f>IF(N339="sníž. přenesená",J339,0)</f>
        <v>0</v>
      </c>
      <c r="BI339" s="229">
        <f>IF(N339="nulová",J339,0)</f>
        <v>0</v>
      </c>
      <c r="BJ339" s="17" t="s">
        <v>146</v>
      </c>
      <c r="BK339" s="229">
        <f>ROUND(I339*H339,2)</f>
        <v>0</v>
      </c>
      <c r="BL339" s="17" t="s">
        <v>234</v>
      </c>
      <c r="BM339" s="228" t="s">
        <v>517</v>
      </c>
    </row>
    <row r="340" s="2" customFormat="1">
      <c r="A340" s="38"/>
      <c r="B340" s="39"/>
      <c r="C340" s="40"/>
      <c r="D340" s="230" t="s">
        <v>148</v>
      </c>
      <c r="E340" s="40"/>
      <c r="F340" s="231" t="s">
        <v>516</v>
      </c>
      <c r="G340" s="40"/>
      <c r="H340" s="40"/>
      <c r="I340" s="232"/>
      <c r="J340" s="40"/>
      <c r="K340" s="40"/>
      <c r="L340" s="44"/>
      <c r="M340" s="233"/>
      <c r="N340" s="234"/>
      <c r="O340" s="92"/>
      <c r="P340" s="92"/>
      <c r="Q340" s="92"/>
      <c r="R340" s="92"/>
      <c r="S340" s="92"/>
      <c r="T340" s="93"/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T340" s="17" t="s">
        <v>148</v>
      </c>
      <c r="AU340" s="17" t="s">
        <v>82</v>
      </c>
    </row>
    <row r="341" s="2" customFormat="1" ht="24.15" customHeight="1">
      <c r="A341" s="38"/>
      <c r="B341" s="39"/>
      <c r="C341" s="216" t="s">
        <v>518</v>
      </c>
      <c r="D341" s="216" t="s">
        <v>142</v>
      </c>
      <c r="E341" s="217" t="s">
        <v>519</v>
      </c>
      <c r="F341" s="218" t="s">
        <v>520</v>
      </c>
      <c r="G341" s="219" t="s">
        <v>163</v>
      </c>
      <c r="H341" s="220">
        <v>450</v>
      </c>
      <c r="I341" s="221"/>
      <c r="J341" s="222">
        <f>ROUND(I341*H341,2)</f>
        <v>0</v>
      </c>
      <c r="K341" s="223"/>
      <c r="L341" s="44"/>
      <c r="M341" s="224" t="s">
        <v>1</v>
      </c>
      <c r="N341" s="225" t="s">
        <v>40</v>
      </c>
      <c r="O341" s="92"/>
      <c r="P341" s="226">
        <f>O341*H341</f>
        <v>0</v>
      </c>
      <c r="Q341" s="226">
        <v>5.0000000000000002E-05</v>
      </c>
      <c r="R341" s="226">
        <f>Q341*H341</f>
        <v>0.022500000000000003</v>
      </c>
      <c r="S341" s="226">
        <v>0.0053200000000000001</v>
      </c>
      <c r="T341" s="227">
        <f>S341*H341</f>
        <v>2.3940000000000001</v>
      </c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R341" s="228" t="s">
        <v>234</v>
      </c>
      <c r="AT341" s="228" t="s">
        <v>142</v>
      </c>
      <c r="AU341" s="228" t="s">
        <v>82</v>
      </c>
      <c r="AY341" s="17" t="s">
        <v>140</v>
      </c>
      <c r="BE341" s="229">
        <f>IF(N341="základní",J341,0)</f>
        <v>0</v>
      </c>
      <c r="BF341" s="229">
        <f>IF(N341="snížená",J341,0)</f>
        <v>0</v>
      </c>
      <c r="BG341" s="229">
        <f>IF(N341="zákl. přenesená",J341,0)</f>
        <v>0</v>
      </c>
      <c r="BH341" s="229">
        <f>IF(N341="sníž. přenesená",J341,0)</f>
        <v>0</v>
      </c>
      <c r="BI341" s="229">
        <f>IF(N341="nulová",J341,0)</f>
        <v>0</v>
      </c>
      <c r="BJ341" s="17" t="s">
        <v>146</v>
      </c>
      <c r="BK341" s="229">
        <f>ROUND(I341*H341,2)</f>
        <v>0</v>
      </c>
      <c r="BL341" s="17" t="s">
        <v>234</v>
      </c>
      <c r="BM341" s="228" t="s">
        <v>521</v>
      </c>
    </row>
    <row r="342" s="2" customFormat="1">
      <c r="A342" s="38"/>
      <c r="B342" s="39"/>
      <c r="C342" s="40"/>
      <c r="D342" s="230" t="s">
        <v>148</v>
      </c>
      <c r="E342" s="40"/>
      <c r="F342" s="231" t="s">
        <v>520</v>
      </c>
      <c r="G342" s="40"/>
      <c r="H342" s="40"/>
      <c r="I342" s="232"/>
      <c r="J342" s="40"/>
      <c r="K342" s="40"/>
      <c r="L342" s="44"/>
      <c r="M342" s="233"/>
      <c r="N342" s="234"/>
      <c r="O342" s="92"/>
      <c r="P342" s="92"/>
      <c r="Q342" s="92"/>
      <c r="R342" s="92"/>
      <c r="S342" s="92"/>
      <c r="T342" s="93"/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T342" s="17" t="s">
        <v>148</v>
      </c>
      <c r="AU342" s="17" t="s">
        <v>82</v>
      </c>
    </row>
    <row r="343" s="2" customFormat="1">
      <c r="A343" s="38"/>
      <c r="B343" s="39"/>
      <c r="C343" s="40"/>
      <c r="D343" s="230" t="s">
        <v>238</v>
      </c>
      <c r="E343" s="40"/>
      <c r="F343" s="257" t="s">
        <v>522</v>
      </c>
      <c r="G343" s="40"/>
      <c r="H343" s="40"/>
      <c r="I343" s="232"/>
      <c r="J343" s="40"/>
      <c r="K343" s="40"/>
      <c r="L343" s="44"/>
      <c r="M343" s="233"/>
      <c r="N343" s="234"/>
      <c r="O343" s="92"/>
      <c r="P343" s="92"/>
      <c r="Q343" s="92"/>
      <c r="R343" s="92"/>
      <c r="S343" s="92"/>
      <c r="T343" s="93"/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T343" s="17" t="s">
        <v>238</v>
      </c>
      <c r="AU343" s="17" t="s">
        <v>82</v>
      </c>
    </row>
    <row r="344" s="2" customFormat="1" ht="37.8" customHeight="1">
      <c r="A344" s="38"/>
      <c r="B344" s="39"/>
      <c r="C344" s="216" t="s">
        <v>523</v>
      </c>
      <c r="D344" s="216" t="s">
        <v>142</v>
      </c>
      <c r="E344" s="217" t="s">
        <v>524</v>
      </c>
      <c r="F344" s="218" t="s">
        <v>525</v>
      </c>
      <c r="G344" s="219" t="s">
        <v>163</v>
      </c>
      <c r="H344" s="220">
        <v>115</v>
      </c>
      <c r="I344" s="221"/>
      <c r="J344" s="222">
        <f>ROUND(I344*H344,2)</f>
        <v>0</v>
      </c>
      <c r="K344" s="223"/>
      <c r="L344" s="44"/>
      <c r="M344" s="224" t="s">
        <v>1</v>
      </c>
      <c r="N344" s="225" t="s">
        <v>40</v>
      </c>
      <c r="O344" s="92"/>
      <c r="P344" s="226">
        <f>O344*H344</f>
        <v>0</v>
      </c>
      <c r="Q344" s="226">
        <v>0.00051000000000000004</v>
      </c>
      <c r="R344" s="226">
        <f>Q344*H344</f>
        <v>0.058650000000000008</v>
      </c>
      <c r="S344" s="226">
        <v>0</v>
      </c>
      <c r="T344" s="227">
        <f>S344*H344</f>
        <v>0</v>
      </c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R344" s="228" t="s">
        <v>234</v>
      </c>
      <c r="AT344" s="228" t="s">
        <v>142</v>
      </c>
      <c r="AU344" s="228" t="s">
        <v>82</v>
      </c>
      <c r="AY344" s="17" t="s">
        <v>140</v>
      </c>
      <c r="BE344" s="229">
        <f>IF(N344="základní",J344,0)</f>
        <v>0</v>
      </c>
      <c r="BF344" s="229">
        <f>IF(N344="snížená",J344,0)</f>
        <v>0</v>
      </c>
      <c r="BG344" s="229">
        <f>IF(N344="zákl. přenesená",J344,0)</f>
        <v>0</v>
      </c>
      <c r="BH344" s="229">
        <f>IF(N344="sníž. přenesená",J344,0)</f>
        <v>0</v>
      </c>
      <c r="BI344" s="229">
        <f>IF(N344="nulová",J344,0)</f>
        <v>0</v>
      </c>
      <c r="BJ344" s="17" t="s">
        <v>146</v>
      </c>
      <c r="BK344" s="229">
        <f>ROUND(I344*H344,2)</f>
        <v>0</v>
      </c>
      <c r="BL344" s="17" t="s">
        <v>234</v>
      </c>
      <c r="BM344" s="228" t="s">
        <v>526</v>
      </c>
    </row>
    <row r="345" s="2" customFormat="1">
      <c r="A345" s="38"/>
      <c r="B345" s="39"/>
      <c r="C345" s="40"/>
      <c r="D345" s="230" t="s">
        <v>148</v>
      </c>
      <c r="E345" s="40"/>
      <c r="F345" s="231" t="s">
        <v>525</v>
      </c>
      <c r="G345" s="40"/>
      <c r="H345" s="40"/>
      <c r="I345" s="232"/>
      <c r="J345" s="40"/>
      <c r="K345" s="40"/>
      <c r="L345" s="44"/>
      <c r="M345" s="233"/>
      <c r="N345" s="234"/>
      <c r="O345" s="92"/>
      <c r="P345" s="92"/>
      <c r="Q345" s="92"/>
      <c r="R345" s="92"/>
      <c r="S345" s="92"/>
      <c r="T345" s="93"/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T345" s="17" t="s">
        <v>148</v>
      </c>
      <c r="AU345" s="17" t="s">
        <v>82</v>
      </c>
    </row>
    <row r="346" s="2" customFormat="1">
      <c r="A346" s="38"/>
      <c r="B346" s="39"/>
      <c r="C346" s="40"/>
      <c r="D346" s="230" t="s">
        <v>238</v>
      </c>
      <c r="E346" s="40"/>
      <c r="F346" s="257" t="s">
        <v>527</v>
      </c>
      <c r="G346" s="40"/>
      <c r="H346" s="40"/>
      <c r="I346" s="232"/>
      <c r="J346" s="40"/>
      <c r="K346" s="40"/>
      <c r="L346" s="44"/>
      <c r="M346" s="233"/>
      <c r="N346" s="234"/>
      <c r="O346" s="92"/>
      <c r="P346" s="92"/>
      <c r="Q346" s="92"/>
      <c r="R346" s="92"/>
      <c r="S346" s="92"/>
      <c r="T346" s="93"/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T346" s="17" t="s">
        <v>238</v>
      </c>
      <c r="AU346" s="17" t="s">
        <v>82</v>
      </c>
    </row>
    <row r="347" s="2" customFormat="1" ht="37.8" customHeight="1">
      <c r="A347" s="38"/>
      <c r="B347" s="39"/>
      <c r="C347" s="216" t="s">
        <v>528</v>
      </c>
      <c r="D347" s="216" t="s">
        <v>142</v>
      </c>
      <c r="E347" s="217" t="s">
        <v>529</v>
      </c>
      <c r="F347" s="218" t="s">
        <v>530</v>
      </c>
      <c r="G347" s="219" t="s">
        <v>163</v>
      </c>
      <c r="H347" s="220">
        <v>95</v>
      </c>
      <c r="I347" s="221"/>
      <c r="J347" s="222">
        <f>ROUND(I347*H347,2)</f>
        <v>0</v>
      </c>
      <c r="K347" s="223"/>
      <c r="L347" s="44"/>
      <c r="M347" s="224" t="s">
        <v>1</v>
      </c>
      <c r="N347" s="225" t="s">
        <v>40</v>
      </c>
      <c r="O347" s="92"/>
      <c r="P347" s="226">
        <f>O347*H347</f>
        <v>0</v>
      </c>
      <c r="Q347" s="226">
        <v>0.00062</v>
      </c>
      <c r="R347" s="226">
        <f>Q347*H347</f>
        <v>0.058900000000000001</v>
      </c>
      <c r="S347" s="226">
        <v>0</v>
      </c>
      <c r="T347" s="227">
        <f>S347*H347</f>
        <v>0</v>
      </c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R347" s="228" t="s">
        <v>234</v>
      </c>
      <c r="AT347" s="228" t="s">
        <v>142</v>
      </c>
      <c r="AU347" s="228" t="s">
        <v>82</v>
      </c>
      <c r="AY347" s="17" t="s">
        <v>140</v>
      </c>
      <c r="BE347" s="229">
        <f>IF(N347="základní",J347,0)</f>
        <v>0</v>
      </c>
      <c r="BF347" s="229">
        <f>IF(N347="snížená",J347,0)</f>
        <v>0</v>
      </c>
      <c r="BG347" s="229">
        <f>IF(N347="zákl. přenesená",J347,0)</f>
        <v>0</v>
      </c>
      <c r="BH347" s="229">
        <f>IF(N347="sníž. přenesená",J347,0)</f>
        <v>0</v>
      </c>
      <c r="BI347" s="229">
        <f>IF(N347="nulová",J347,0)</f>
        <v>0</v>
      </c>
      <c r="BJ347" s="17" t="s">
        <v>146</v>
      </c>
      <c r="BK347" s="229">
        <f>ROUND(I347*H347,2)</f>
        <v>0</v>
      </c>
      <c r="BL347" s="17" t="s">
        <v>234</v>
      </c>
      <c r="BM347" s="228" t="s">
        <v>531</v>
      </c>
    </row>
    <row r="348" s="2" customFormat="1">
      <c r="A348" s="38"/>
      <c r="B348" s="39"/>
      <c r="C348" s="40"/>
      <c r="D348" s="230" t="s">
        <v>148</v>
      </c>
      <c r="E348" s="40"/>
      <c r="F348" s="231" t="s">
        <v>530</v>
      </c>
      <c r="G348" s="40"/>
      <c r="H348" s="40"/>
      <c r="I348" s="232"/>
      <c r="J348" s="40"/>
      <c r="K348" s="40"/>
      <c r="L348" s="44"/>
      <c r="M348" s="233"/>
      <c r="N348" s="234"/>
      <c r="O348" s="92"/>
      <c r="P348" s="92"/>
      <c r="Q348" s="92"/>
      <c r="R348" s="92"/>
      <c r="S348" s="92"/>
      <c r="T348" s="93"/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T348" s="17" t="s">
        <v>148</v>
      </c>
      <c r="AU348" s="17" t="s">
        <v>82</v>
      </c>
    </row>
    <row r="349" s="2" customFormat="1">
      <c r="A349" s="38"/>
      <c r="B349" s="39"/>
      <c r="C349" s="40"/>
      <c r="D349" s="230" t="s">
        <v>238</v>
      </c>
      <c r="E349" s="40"/>
      <c r="F349" s="257" t="s">
        <v>527</v>
      </c>
      <c r="G349" s="40"/>
      <c r="H349" s="40"/>
      <c r="I349" s="232"/>
      <c r="J349" s="40"/>
      <c r="K349" s="40"/>
      <c r="L349" s="44"/>
      <c r="M349" s="233"/>
      <c r="N349" s="234"/>
      <c r="O349" s="92"/>
      <c r="P349" s="92"/>
      <c r="Q349" s="92"/>
      <c r="R349" s="92"/>
      <c r="S349" s="92"/>
      <c r="T349" s="93"/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T349" s="17" t="s">
        <v>238</v>
      </c>
      <c r="AU349" s="17" t="s">
        <v>82</v>
      </c>
    </row>
    <row r="350" s="2" customFormat="1" ht="37.8" customHeight="1">
      <c r="A350" s="38"/>
      <c r="B350" s="39"/>
      <c r="C350" s="216" t="s">
        <v>532</v>
      </c>
      <c r="D350" s="216" t="s">
        <v>142</v>
      </c>
      <c r="E350" s="217" t="s">
        <v>533</v>
      </c>
      <c r="F350" s="218" t="s">
        <v>534</v>
      </c>
      <c r="G350" s="219" t="s">
        <v>163</v>
      </c>
      <c r="H350" s="220">
        <v>79</v>
      </c>
      <c r="I350" s="221"/>
      <c r="J350" s="222">
        <f>ROUND(I350*H350,2)</f>
        <v>0</v>
      </c>
      <c r="K350" s="223"/>
      <c r="L350" s="44"/>
      <c r="M350" s="224" t="s">
        <v>1</v>
      </c>
      <c r="N350" s="225" t="s">
        <v>40</v>
      </c>
      <c r="O350" s="92"/>
      <c r="P350" s="226">
        <f>O350*H350</f>
        <v>0</v>
      </c>
      <c r="Q350" s="226">
        <v>0.00095</v>
      </c>
      <c r="R350" s="226">
        <f>Q350*H350</f>
        <v>0.075050000000000006</v>
      </c>
      <c r="S350" s="226">
        <v>0</v>
      </c>
      <c r="T350" s="227">
        <f>S350*H350</f>
        <v>0</v>
      </c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R350" s="228" t="s">
        <v>234</v>
      </c>
      <c r="AT350" s="228" t="s">
        <v>142</v>
      </c>
      <c r="AU350" s="228" t="s">
        <v>82</v>
      </c>
      <c r="AY350" s="17" t="s">
        <v>140</v>
      </c>
      <c r="BE350" s="229">
        <f>IF(N350="základní",J350,0)</f>
        <v>0</v>
      </c>
      <c r="BF350" s="229">
        <f>IF(N350="snížená",J350,0)</f>
        <v>0</v>
      </c>
      <c r="BG350" s="229">
        <f>IF(N350="zákl. přenesená",J350,0)</f>
        <v>0</v>
      </c>
      <c r="BH350" s="229">
        <f>IF(N350="sníž. přenesená",J350,0)</f>
        <v>0</v>
      </c>
      <c r="BI350" s="229">
        <f>IF(N350="nulová",J350,0)</f>
        <v>0</v>
      </c>
      <c r="BJ350" s="17" t="s">
        <v>146</v>
      </c>
      <c r="BK350" s="229">
        <f>ROUND(I350*H350,2)</f>
        <v>0</v>
      </c>
      <c r="BL350" s="17" t="s">
        <v>234</v>
      </c>
      <c r="BM350" s="228" t="s">
        <v>535</v>
      </c>
    </row>
    <row r="351" s="2" customFormat="1">
      <c r="A351" s="38"/>
      <c r="B351" s="39"/>
      <c r="C351" s="40"/>
      <c r="D351" s="230" t="s">
        <v>148</v>
      </c>
      <c r="E351" s="40"/>
      <c r="F351" s="231" t="s">
        <v>534</v>
      </c>
      <c r="G351" s="40"/>
      <c r="H351" s="40"/>
      <c r="I351" s="232"/>
      <c r="J351" s="40"/>
      <c r="K351" s="40"/>
      <c r="L351" s="44"/>
      <c r="M351" s="233"/>
      <c r="N351" s="234"/>
      <c r="O351" s="92"/>
      <c r="P351" s="92"/>
      <c r="Q351" s="92"/>
      <c r="R351" s="92"/>
      <c r="S351" s="92"/>
      <c r="T351" s="93"/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T351" s="17" t="s">
        <v>148</v>
      </c>
      <c r="AU351" s="17" t="s">
        <v>82</v>
      </c>
    </row>
    <row r="352" s="2" customFormat="1">
      <c r="A352" s="38"/>
      <c r="B352" s="39"/>
      <c r="C352" s="40"/>
      <c r="D352" s="230" t="s">
        <v>238</v>
      </c>
      <c r="E352" s="40"/>
      <c r="F352" s="257" t="s">
        <v>527</v>
      </c>
      <c r="G352" s="40"/>
      <c r="H352" s="40"/>
      <c r="I352" s="232"/>
      <c r="J352" s="40"/>
      <c r="K352" s="40"/>
      <c r="L352" s="44"/>
      <c r="M352" s="233"/>
      <c r="N352" s="234"/>
      <c r="O352" s="92"/>
      <c r="P352" s="92"/>
      <c r="Q352" s="92"/>
      <c r="R352" s="92"/>
      <c r="S352" s="92"/>
      <c r="T352" s="93"/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T352" s="17" t="s">
        <v>238</v>
      </c>
      <c r="AU352" s="17" t="s">
        <v>82</v>
      </c>
    </row>
    <row r="353" s="2" customFormat="1" ht="37.8" customHeight="1">
      <c r="A353" s="38"/>
      <c r="B353" s="39"/>
      <c r="C353" s="216" t="s">
        <v>536</v>
      </c>
      <c r="D353" s="216" t="s">
        <v>142</v>
      </c>
      <c r="E353" s="217" t="s">
        <v>537</v>
      </c>
      <c r="F353" s="218" t="s">
        <v>538</v>
      </c>
      <c r="G353" s="219" t="s">
        <v>163</v>
      </c>
      <c r="H353" s="220">
        <v>138</v>
      </c>
      <c r="I353" s="221"/>
      <c r="J353" s="222">
        <f>ROUND(I353*H353,2)</f>
        <v>0</v>
      </c>
      <c r="K353" s="223"/>
      <c r="L353" s="44"/>
      <c r="M353" s="224" t="s">
        <v>1</v>
      </c>
      <c r="N353" s="225" t="s">
        <v>40</v>
      </c>
      <c r="O353" s="92"/>
      <c r="P353" s="226">
        <f>O353*H353</f>
        <v>0</v>
      </c>
      <c r="Q353" s="226">
        <v>0.0011900000000000001</v>
      </c>
      <c r="R353" s="226">
        <f>Q353*H353</f>
        <v>0.16422000000000001</v>
      </c>
      <c r="S353" s="226">
        <v>0</v>
      </c>
      <c r="T353" s="227">
        <f>S353*H353</f>
        <v>0</v>
      </c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R353" s="228" t="s">
        <v>234</v>
      </c>
      <c r="AT353" s="228" t="s">
        <v>142</v>
      </c>
      <c r="AU353" s="228" t="s">
        <v>82</v>
      </c>
      <c r="AY353" s="17" t="s">
        <v>140</v>
      </c>
      <c r="BE353" s="229">
        <f>IF(N353="základní",J353,0)</f>
        <v>0</v>
      </c>
      <c r="BF353" s="229">
        <f>IF(N353="snížená",J353,0)</f>
        <v>0</v>
      </c>
      <c r="BG353" s="229">
        <f>IF(N353="zákl. přenesená",J353,0)</f>
        <v>0</v>
      </c>
      <c r="BH353" s="229">
        <f>IF(N353="sníž. přenesená",J353,0)</f>
        <v>0</v>
      </c>
      <c r="BI353" s="229">
        <f>IF(N353="nulová",J353,0)</f>
        <v>0</v>
      </c>
      <c r="BJ353" s="17" t="s">
        <v>146</v>
      </c>
      <c r="BK353" s="229">
        <f>ROUND(I353*H353,2)</f>
        <v>0</v>
      </c>
      <c r="BL353" s="17" t="s">
        <v>234</v>
      </c>
      <c r="BM353" s="228" t="s">
        <v>539</v>
      </c>
    </row>
    <row r="354" s="2" customFormat="1">
      <c r="A354" s="38"/>
      <c r="B354" s="39"/>
      <c r="C354" s="40"/>
      <c r="D354" s="230" t="s">
        <v>148</v>
      </c>
      <c r="E354" s="40"/>
      <c r="F354" s="231" t="s">
        <v>538</v>
      </c>
      <c r="G354" s="40"/>
      <c r="H354" s="40"/>
      <c r="I354" s="232"/>
      <c r="J354" s="40"/>
      <c r="K354" s="40"/>
      <c r="L354" s="44"/>
      <c r="M354" s="233"/>
      <c r="N354" s="234"/>
      <c r="O354" s="92"/>
      <c r="P354" s="92"/>
      <c r="Q354" s="92"/>
      <c r="R354" s="92"/>
      <c r="S354" s="92"/>
      <c r="T354" s="93"/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T354" s="17" t="s">
        <v>148</v>
      </c>
      <c r="AU354" s="17" t="s">
        <v>82</v>
      </c>
    </row>
    <row r="355" s="2" customFormat="1">
      <c r="A355" s="38"/>
      <c r="B355" s="39"/>
      <c r="C355" s="40"/>
      <c r="D355" s="230" t="s">
        <v>238</v>
      </c>
      <c r="E355" s="40"/>
      <c r="F355" s="257" t="s">
        <v>527</v>
      </c>
      <c r="G355" s="40"/>
      <c r="H355" s="40"/>
      <c r="I355" s="232"/>
      <c r="J355" s="40"/>
      <c r="K355" s="40"/>
      <c r="L355" s="44"/>
      <c r="M355" s="233"/>
      <c r="N355" s="234"/>
      <c r="O355" s="92"/>
      <c r="P355" s="92"/>
      <c r="Q355" s="92"/>
      <c r="R355" s="92"/>
      <c r="S355" s="92"/>
      <c r="T355" s="93"/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T355" s="17" t="s">
        <v>238</v>
      </c>
      <c r="AU355" s="17" t="s">
        <v>82</v>
      </c>
    </row>
    <row r="356" s="2" customFormat="1" ht="37.8" customHeight="1">
      <c r="A356" s="38"/>
      <c r="B356" s="39"/>
      <c r="C356" s="216" t="s">
        <v>540</v>
      </c>
      <c r="D356" s="216" t="s">
        <v>142</v>
      </c>
      <c r="E356" s="217" t="s">
        <v>541</v>
      </c>
      <c r="F356" s="218" t="s">
        <v>542</v>
      </c>
      <c r="G356" s="219" t="s">
        <v>163</v>
      </c>
      <c r="H356" s="220">
        <v>103</v>
      </c>
      <c r="I356" s="221"/>
      <c r="J356" s="222">
        <f>ROUND(I356*H356,2)</f>
        <v>0</v>
      </c>
      <c r="K356" s="223"/>
      <c r="L356" s="44"/>
      <c r="M356" s="224" t="s">
        <v>1</v>
      </c>
      <c r="N356" s="225" t="s">
        <v>40</v>
      </c>
      <c r="O356" s="92"/>
      <c r="P356" s="226">
        <f>O356*H356</f>
        <v>0</v>
      </c>
      <c r="Q356" s="226">
        <v>0.0015</v>
      </c>
      <c r="R356" s="226">
        <f>Q356*H356</f>
        <v>0.1545</v>
      </c>
      <c r="S356" s="226">
        <v>0</v>
      </c>
      <c r="T356" s="227">
        <f>S356*H356</f>
        <v>0</v>
      </c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R356" s="228" t="s">
        <v>234</v>
      </c>
      <c r="AT356" s="228" t="s">
        <v>142</v>
      </c>
      <c r="AU356" s="228" t="s">
        <v>82</v>
      </c>
      <c r="AY356" s="17" t="s">
        <v>140</v>
      </c>
      <c r="BE356" s="229">
        <f>IF(N356="základní",J356,0)</f>
        <v>0</v>
      </c>
      <c r="BF356" s="229">
        <f>IF(N356="snížená",J356,0)</f>
        <v>0</v>
      </c>
      <c r="BG356" s="229">
        <f>IF(N356="zákl. přenesená",J356,0)</f>
        <v>0</v>
      </c>
      <c r="BH356" s="229">
        <f>IF(N356="sníž. přenesená",J356,0)</f>
        <v>0</v>
      </c>
      <c r="BI356" s="229">
        <f>IF(N356="nulová",J356,0)</f>
        <v>0</v>
      </c>
      <c r="BJ356" s="17" t="s">
        <v>146</v>
      </c>
      <c r="BK356" s="229">
        <f>ROUND(I356*H356,2)</f>
        <v>0</v>
      </c>
      <c r="BL356" s="17" t="s">
        <v>234</v>
      </c>
      <c r="BM356" s="228" t="s">
        <v>543</v>
      </c>
    </row>
    <row r="357" s="2" customFormat="1">
      <c r="A357" s="38"/>
      <c r="B357" s="39"/>
      <c r="C357" s="40"/>
      <c r="D357" s="230" t="s">
        <v>148</v>
      </c>
      <c r="E357" s="40"/>
      <c r="F357" s="231" t="s">
        <v>542</v>
      </c>
      <c r="G357" s="40"/>
      <c r="H357" s="40"/>
      <c r="I357" s="232"/>
      <c r="J357" s="40"/>
      <c r="K357" s="40"/>
      <c r="L357" s="44"/>
      <c r="M357" s="233"/>
      <c r="N357" s="234"/>
      <c r="O357" s="92"/>
      <c r="P357" s="92"/>
      <c r="Q357" s="92"/>
      <c r="R357" s="92"/>
      <c r="S357" s="92"/>
      <c r="T357" s="93"/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T357" s="17" t="s">
        <v>148</v>
      </c>
      <c r="AU357" s="17" t="s">
        <v>82</v>
      </c>
    </row>
    <row r="358" s="2" customFormat="1">
      <c r="A358" s="38"/>
      <c r="B358" s="39"/>
      <c r="C358" s="40"/>
      <c r="D358" s="230" t="s">
        <v>238</v>
      </c>
      <c r="E358" s="40"/>
      <c r="F358" s="257" t="s">
        <v>527</v>
      </c>
      <c r="G358" s="40"/>
      <c r="H358" s="40"/>
      <c r="I358" s="232"/>
      <c r="J358" s="40"/>
      <c r="K358" s="40"/>
      <c r="L358" s="44"/>
      <c r="M358" s="233"/>
      <c r="N358" s="234"/>
      <c r="O358" s="92"/>
      <c r="P358" s="92"/>
      <c r="Q358" s="92"/>
      <c r="R358" s="92"/>
      <c r="S358" s="92"/>
      <c r="T358" s="93"/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T358" s="17" t="s">
        <v>238</v>
      </c>
      <c r="AU358" s="17" t="s">
        <v>82</v>
      </c>
    </row>
    <row r="359" s="2" customFormat="1" ht="37.8" customHeight="1">
      <c r="A359" s="38"/>
      <c r="B359" s="39"/>
      <c r="C359" s="216" t="s">
        <v>544</v>
      </c>
      <c r="D359" s="216" t="s">
        <v>142</v>
      </c>
      <c r="E359" s="217" t="s">
        <v>545</v>
      </c>
      <c r="F359" s="218" t="s">
        <v>546</v>
      </c>
      <c r="G359" s="219" t="s">
        <v>163</v>
      </c>
      <c r="H359" s="220">
        <v>47</v>
      </c>
      <c r="I359" s="221"/>
      <c r="J359" s="222">
        <f>ROUND(I359*H359,2)</f>
        <v>0</v>
      </c>
      <c r="K359" s="223"/>
      <c r="L359" s="44"/>
      <c r="M359" s="224" t="s">
        <v>1</v>
      </c>
      <c r="N359" s="225" t="s">
        <v>40</v>
      </c>
      <c r="O359" s="92"/>
      <c r="P359" s="226">
        <f>O359*H359</f>
        <v>0</v>
      </c>
      <c r="Q359" s="226">
        <v>0.0019400000000000001</v>
      </c>
      <c r="R359" s="226">
        <f>Q359*H359</f>
        <v>0.091180000000000011</v>
      </c>
      <c r="S359" s="226">
        <v>0</v>
      </c>
      <c r="T359" s="227">
        <f>S359*H359</f>
        <v>0</v>
      </c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R359" s="228" t="s">
        <v>234</v>
      </c>
      <c r="AT359" s="228" t="s">
        <v>142</v>
      </c>
      <c r="AU359" s="228" t="s">
        <v>82</v>
      </c>
      <c r="AY359" s="17" t="s">
        <v>140</v>
      </c>
      <c r="BE359" s="229">
        <f>IF(N359="základní",J359,0)</f>
        <v>0</v>
      </c>
      <c r="BF359" s="229">
        <f>IF(N359="snížená",J359,0)</f>
        <v>0</v>
      </c>
      <c r="BG359" s="229">
        <f>IF(N359="zákl. přenesená",J359,0)</f>
        <v>0</v>
      </c>
      <c r="BH359" s="229">
        <f>IF(N359="sníž. přenesená",J359,0)</f>
        <v>0</v>
      </c>
      <c r="BI359" s="229">
        <f>IF(N359="nulová",J359,0)</f>
        <v>0</v>
      </c>
      <c r="BJ359" s="17" t="s">
        <v>146</v>
      </c>
      <c r="BK359" s="229">
        <f>ROUND(I359*H359,2)</f>
        <v>0</v>
      </c>
      <c r="BL359" s="17" t="s">
        <v>234</v>
      </c>
      <c r="BM359" s="228" t="s">
        <v>547</v>
      </c>
    </row>
    <row r="360" s="2" customFormat="1">
      <c r="A360" s="38"/>
      <c r="B360" s="39"/>
      <c r="C360" s="40"/>
      <c r="D360" s="230" t="s">
        <v>148</v>
      </c>
      <c r="E360" s="40"/>
      <c r="F360" s="231" t="s">
        <v>546</v>
      </c>
      <c r="G360" s="40"/>
      <c r="H360" s="40"/>
      <c r="I360" s="232"/>
      <c r="J360" s="40"/>
      <c r="K360" s="40"/>
      <c r="L360" s="44"/>
      <c r="M360" s="233"/>
      <c r="N360" s="234"/>
      <c r="O360" s="92"/>
      <c r="P360" s="92"/>
      <c r="Q360" s="92"/>
      <c r="R360" s="92"/>
      <c r="S360" s="92"/>
      <c r="T360" s="93"/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T360" s="17" t="s">
        <v>148</v>
      </c>
      <c r="AU360" s="17" t="s">
        <v>82</v>
      </c>
    </row>
    <row r="361" s="2" customFormat="1">
      <c r="A361" s="38"/>
      <c r="B361" s="39"/>
      <c r="C361" s="40"/>
      <c r="D361" s="230" t="s">
        <v>238</v>
      </c>
      <c r="E361" s="40"/>
      <c r="F361" s="257" t="s">
        <v>527</v>
      </c>
      <c r="G361" s="40"/>
      <c r="H361" s="40"/>
      <c r="I361" s="232"/>
      <c r="J361" s="40"/>
      <c r="K361" s="40"/>
      <c r="L361" s="44"/>
      <c r="M361" s="233"/>
      <c r="N361" s="234"/>
      <c r="O361" s="92"/>
      <c r="P361" s="92"/>
      <c r="Q361" s="92"/>
      <c r="R361" s="92"/>
      <c r="S361" s="92"/>
      <c r="T361" s="93"/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T361" s="17" t="s">
        <v>238</v>
      </c>
      <c r="AU361" s="17" t="s">
        <v>82</v>
      </c>
    </row>
    <row r="362" s="2" customFormat="1" ht="37.8" customHeight="1">
      <c r="A362" s="38"/>
      <c r="B362" s="39"/>
      <c r="C362" s="216" t="s">
        <v>548</v>
      </c>
      <c r="D362" s="216" t="s">
        <v>142</v>
      </c>
      <c r="E362" s="217" t="s">
        <v>549</v>
      </c>
      <c r="F362" s="218" t="s">
        <v>550</v>
      </c>
      <c r="G362" s="219" t="s">
        <v>163</v>
      </c>
      <c r="H362" s="220">
        <v>14</v>
      </c>
      <c r="I362" s="221"/>
      <c r="J362" s="222">
        <f>ROUND(I362*H362,2)</f>
        <v>0</v>
      </c>
      <c r="K362" s="223"/>
      <c r="L362" s="44"/>
      <c r="M362" s="224" t="s">
        <v>1</v>
      </c>
      <c r="N362" s="225" t="s">
        <v>40</v>
      </c>
      <c r="O362" s="92"/>
      <c r="P362" s="226">
        <f>O362*H362</f>
        <v>0</v>
      </c>
      <c r="Q362" s="226">
        <v>0.0026099999999999999</v>
      </c>
      <c r="R362" s="226">
        <f>Q362*H362</f>
        <v>0.036539999999999996</v>
      </c>
      <c r="S362" s="226">
        <v>0</v>
      </c>
      <c r="T362" s="227">
        <f>S362*H362</f>
        <v>0</v>
      </c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R362" s="228" t="s">
        <v>234</v>
      </c>
      <c r="AT362" s="228" t="s">
        <v>142</v>
      </c>
      <c r="AU362" s="228" t="s">
        <v>82</v>
      </c>
      <c r="AY362" s="17" t="s">
        <v>140</v>
      </c>
      <c r="BE362" s="229">
        <f>IF(N362="základní",J362,0)</f>
        <v>0</v>
      </c>
      <c r="BF362" s="229">
        <f>IF(N362="snížená",J362,0)</f>
        <v>0</v>
      </c>
      <c r="BG362" s="229">
        <f>IF(N362="zákl. přenesená",J362,0)</f>
        <v>0</v>
      </c>
      <c r="BH362" s="229">
        <f>IF(N362="sníž. přenesená",J362,0)</f>
        <v>0</v>
      </c>
      <c r="BI362" s="229">
        <f>IF(N362="nulová",J362,0)</f>
        <v>0</v>
      </c>
      <c r="BJ362" s="17" t="s">
        <v>146</v>
      </c>
      <c r="BK362" s="229">
        <f>ROUND(I362*H362,2)</f>
        <v>0</v>
      </c>
      <c r="BL362" s="17" t="s">
        <v>234</v>
      </c>
      <c r="BM362" s="228" t="s">
        <v>551</v>
      </c>
    </row>
    <row r="363" s="2" customFormat="1">
      <c r="A363" s="38"/>
      <c r="B363" s="39"/>
      <c r="C363" s="40"/>
      <c r="D363" s="230" t="s">
        <v>148</v>
      </c>
      <c r="E363" s="40"/>
      <c r="F363" s="231" t="s">
        <v>550</v>
      </c>
      <c r="G363" s="40"/>
      <c r="H363" s="40"/>
      <c r="I363" s="232"/>
      <c r="J363" s="40"/>
      <c r="K363" s="40"/>
      <c r="L363" s="44"/>
      <c r="M363" s="233"/>
      <c r="N363" s="234"/>
      <c r="O363" s="92"/>
      <c r="P363" s="92"/>
      <c r="Q363" s="92"/>
      <c r="R363" s="92"/>
      <c r="S363" s="92"/>
      <c r="T363" s="93"/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T363" s="17" t="s">
        <v>148</v>
      </c>
      <c r="AU363" s="17" t="s">
        <v>82</v>
      </c>
    </row>
    <row r="364" s="2" customFormat="1">
      <c r="A364" s="38"/>
      <c r="B364" s="39"/>
      <c r="C364" s="40"/>
      <c r="D364" s="230" t="s">
        <v>238</v>
      </c>
      <c r="E364" s="40"/>
      <c r="F364" s="257" t="s">
        <v>527</v>
      </c>
      <c r="G364" s="40"/>
      <c r="H364" s="40"/>
      <c r="I364" s="232"/>
      <c r="J364" s="40"/>
      <c r="K364" s="40"/>
      <c r="L364" s="44"/>
      <c r="M364" s="233"/>
      <c r="N364" s="234"/>
      <c r="O364" s="92"/>
      <c r="P364" s="92"/>
      <c r="Q364" s="92"/>
      <c r="R364" s="92"/>
      <c r="S364" s="92"/>
      <c r="T364" s="93"/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T364" s="17" t="s">
        <v>238</v>
      </c>
      <c r="AU364" s="17" t="s">
        <v>82</v>
      </c>
    </row>
    <row r="365" s="2" customFormat="1" ht="45" customHeight="1">
      <c r="A365" s="38"/>
      <c r="B365" s="39"/>
      <c r="C365" s="216" t="s">
        <v>552</v>
      </c>
      <c r="D365" s="216" t="s">
        <v>142</v>
      </c>
      <c r="E365" s="217" t="s">
        <v>553</v>
      </c>
      <c r="F365" s="218" t="s">
        <v>554</v>
      </c>
      <c r="G365" s="219" t="s">
        <v>177</v>
      </c>
      <c r="H365" s="220">
        <v>10</v>
      </c>
      <c r="I365" s="221"/>
      <c r="J365" s="222">
        <f>ROUND(I365*H365,2)</f>
        <v>0</v>
      </c>
      <c r="K365" s="223"/>
      <c r="L365" s="44"/>
      <c r="M365" s="224" t="s">
        <v>1</v>
      </c>
      <c r="N365" s="225" t="s">
        <v>40</v>
      </c>
      <c r="O365" s="92"/>
      <c r="P365" s="226">
        <f>O365*H365</f>
        <v>0</v>
      </c>
      <c r="Q365" s="226">
        <v>0</v>
      </c>
      <c r="R365" s="226">
        <f>Q365*H365</f>
        <v>0</v>
      </c>
      <c r="S365" s="226">
        <v>0</v>
      </c>
      <c r="T365" s="227">
        <f>S365*H365</f>
        <v>0</v>
      </c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R365" s="228" t="s">
        <v>234</v>
      </c>
      <c r="AT365" s="228" t="s">
        <v>142</v>
      </c>
      <c r="AU365" s="228" t="s">
        <v>82</v>
      </c>
      <c r="AY365" s="17" t="s">
        <v>140</v>
      </c>
      <c r="BE365" s="229">
        <f>IF(N365="základní",J365,0)</f>
        <v>0</v>
      </c>
      <c r="BF365" s="229">
        <f>IF(N365="snížená",J365,0)</f>
        <v>0</v>
      </c>
      <c r="BG365" s="229">
        <f>IF(N365="zákl. přenesená",J365,0)</f>
        <v>0</v>
      </c>
      <c r="BH365" s="229">
        <f>IF(N365="sníž. přenesená",J365,0)</f>
        <v>0</v>
      </c>
      <c r="BI365" s="229">
        <f>IF(N365="nulová",J365,0)</f>
        <v>0</v>
      </c>
      <c r="BJ365" s="17" t="s">
        <v>146</v>
      </c>
      <c r="BK365" s="229">
        <f>ROUND(I365*H365,2)</f>
        <v>0</v>
      </c>
      <c r="BL365" s="17" t="s">
        <v>234</v>
      </c>
      <c r="BM365" s="228" t="s">
        <v>555</v>
      </c>
    </row>
    <row r="366" s="2" customFormat="1">
      <c r="A366" s="38"/>
      <c r="B366" s="39"/>
      <c r="C366" s="40"/>
      <c r="D366" s="230" t="s">
        <v>148</v>
      </c>
      <c r="E366" s="40"/>
      <c r="F366" s="231" t="s">
        <v>556</v>
      </c>
      <c r="G366" s="40"/>
      <c r="H366" s="40"/>
      <c r="I366" s="232"/>
      <c r="J366" s="40"/>
      <c r="K366" s="40"/>
      <c r="L366" s="44"/>
      <c r="M366" s="233"/>
      <c r="N366" s="234"/>
      <c r="O366" s="92"/>
      <c r="P366" s="92"/>
      <c r="Q366" s="92"/>
      <c r="R366" s="92"/>
      <c r="S366" s="92"/>
      <c r="T366" s="93"/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T366" s="17" t="s">
        <v>148</v>
      </c>
      <c r="AU366" s="17" t="s">
        <v>82</v>
      </c>
    </row>
    <row r="367" s="2" customFormat="1" ht="24.15" customHeight="1">
      <c r="A367" s="38"/>
      <c r="B367" s="39"/>
      <c r="C367" s="216" t="s">
        <v>557</v>
      </c>
      <c r="D367" s="216" t="s">
        <v>142</v>
      </c>
      <c r="E367" s="217" t="s">
        <v>558</v>
      </c>
      <c r="F367" s="218" t="s">
        <v>559</v>
      </c>
      <c r="G367" s="219" t="s">
        <v>177</v>
      </c>
      <c r="H367" s="220">
        <v>6</v>
      </c>
      <c r="I367" s="221"/>
      <c r="J367" s="222">
        <f>ROUND(I367*H367,2)</f>
        <v>0</v>
      </c>
      <c r="K367" s="223"/>
      <c r="L367" s="44"/>
      <c r="M367" s="224" t="s">
        <v>1</v>
      </c>
      <c r="N367" s="225" t="s">
        <v>40</v>
      </c>
      <c r="O367" s="92"/>
      <c r="P367" s="226">
        <f>O367*H367</f>
        <v>0</v>
      </c>
      <c r="Q367" s="226">
        <v>0.0016299999999999999</v>
      </c>
      <c r="R367" s="226">
        <f>Q367*H367</f>
        <v>0.0097800000000000005</v>
      </c>
      <c r="S367" s="226">
        <v>0</v>
      </c>
      <c r="T367" s="227">
        <f>S367*H367</f>
        <v>0</v>
      </c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R367" s="228" t="s">
        <v>234</v>
      </c>
      <c r="AT367" s="228" t="s">
        <v>142</v>
      </c>
      <c r="AU367" s="228" t="s">
        <v>82</v>
      </c>
      <c r="AY367" s="17" t="s">
        <v>140</v>
      </c>
      <c r="BE367" s="229">
        <f>IF(N367="základní",J367,0)</f>
        <v>0</v>
      </c>
      <c r="BF367" s="229">
        <f>IF(N367="snížená",J367,0)</f>
        <v>0</v>
      </c>
      <c r="BG367" s="229">
        <f>IF(N367="zákl. přenesená",J367,0)</f>
        <v>0</v>
      </c>
      <c r="BH367" s="229">
        <f>IF(N367="sníž. přenesená",J367,0)</f>
        <v>0</v>
      </c>
      <c r="BI367" s="229">
        <f>IF(N367="nulová",J367,0)</f>
        <v>0</v>
      </c>
      <c r="BJ367" s="17" t="s">
        <v>146</v>
      </c>
      <c r="BK367" s="229">
        <f>ROUND(I367*H367,2)</f>
        <v>0</v>
      </c>
      <c r="BL367" s="17" t="s">
        <v>234</v>
      </c>
      <c r="BM367" s="228" t="s">
        <v>560</v>
      </c>
    </row>
    <row r="368" s="2" customFormat="1">
      <c r="A368" s="38"/>
      <c r="B368" s="39"/>
      <c r="C368" s="40"/>
      <c r="D368" s="230" t="s">
        <v>148</v>
      </c>
      <c r="E368" s="40"/>
      <c r="F368" s="231" t="s">
        <v>559</v>
      </c>
      <c r="G368" s="40"/>
      <c r="H368" s="40"/>
      <c r="I368" s="232"/>
      <c r="J368" s="40"/>
      <c r="K368" s="40"/>
      <c r="L368" s="44"/>
      <c r="M368" s="233"/>
      <c r="N368" s="234"/>
      <c r="O368" s="92"/>
      <c r="P368" s="92"/>
      <c r="Q368" s="92"/>
      <c r="R368" s="92"/>
      <c r="S368" s="92"/>
      <c r="T368" s="93"/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T368" s="17" t="s">
        <v>148</v>
      </c>
      <c r="AU368" s="17" t="s">
        <v>82</v>
      </c>
    </row>
    <row r="369" s="2" customFormat="1" ht="44.25" customHeight="1">
      <c r="A369" s="38"/>
      <c r="B369" s="39"/>
      <c r="C369" s="216" t="s">
        <v>561</v>
      </c>
      <c r="D369" s="216" t="s">
        <v>142</v>
      </c>
      <c r="E369" s="217" t="s">
        <v>562</v>
      </c>
      <c r="F369" s="218" t="s">
        <v>563</v>
      </c>
      <c r="G369" s="219" t="s">
        <v>163</v>
      </c>
      <c r="H369" s="220">
        <v>577</v>
      </c>
      <c r="I369" s="221"/>
      <c r="J369" s="222">
        <f>ROUND(I369*H369,2)</f>
        <v>0</v>
      </c>
      <c r="K369" s="223"/>
      <c r="L369" s="44"/>
      <c r="M369" s="224" t="s">
        <v>1</v>
      </c>
      <c r="N369" s="225" t="s">
        <v>40</v>
      </c>
      <c r="O369" s="92"/>
      <c r="P369" s="226">
        <f>O369*H369</f>
        <v>0</v>
      </c>
      <c r="Q369" s="226">
        <v>0</v>
      </c>
      <c r="R369" s="226">
        <f>Q369*H369</f>
        <v>0</v>
      </c>
      <c r="S369" s="226">
        <v>0</v>
      </c>
      <c r="T369" s="227">
        <f>S369*H369</f>
        <v>0</v>
      </c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R369" s="228" t="s">
        <v>234</v>
      </c>
      <c r="AT369" s="228" t="s">
        <v>142</v>
      </c>
      <c r="AU369" s="228" t="s">
        <v>82</v>
      </c>
      <c r="AY369" s="17" t="s">
        <v>140</v>
      </c>
      <c r="BE369" s="229">
        <f>IF(N369="základní",J369,0)</f>
        <v>0</v>
      </c>
      <c r="BF369" s="229">
        <f>IF(N369="snížená",J369,0)</f>
        <v>0</v>
      </c>
      <c r="BG369" s="229">
        <f>IF(N369="zákl. přenesená",J369,0)</f>
        <v>0</v>
      </c>
      <c r="BH369" s="229">
        <f>IF(N369="sníž. přenesená",J369,0)</f>
        <v>0</v>
      </c>
      <c r="BI369" s="229">
        <f>IF(N369="nulová",J369,0)</f>
        <v>0</v>
      </c>
      <c r="BJ369" s="17" t="s">
        <v>146</v>
      </c>
      <c r="BK369" s="229">
        <f>ROUND(I369*H369,2)</f>
        <v>0</v>
      </c>
      <c r="BL369" s="17" t="s">
        <v>234</v>
      </c>
      <c r="BM369" s="228" t="s">
        <v>564</v>
      </c>
    </row>
    <row r="370" s="2" customFormat="1">
      <c r="A370" s="38"/>
      <c r="B370" s="39"/>
      <c r="C370" s="40"/>
      <c r="D370" s="230" t="s">
        <v>148</v>
      </c>
      <c r="E370" s="40"/>
      <c r="F370" s="231" t="s">
        <v>563</v>
      </c>
      <c r="G370" s="40"/>
      <c r="H370" s="40"/>
      <c r="I370" s="232"/>
      <c r="J370" s="40"/>
      <c r="K370" s="40"/>
      <c r="L370" s="44"/>
      <c r="M370" s="233"/>
      <c r="N370" s="234"/>
      <c r="O370" s="92"/>
      <c r="P370" s="92"/>
      <c r="Q370" s="92"/>
      <c r="R370" s="92"/>
      <c r="S370" s="92"/>
      <c r="T370" s="93"/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T370" s="17" t="s">
        <v>148</v>
      </c>
      <c r="AU370" s="17" t="s">
        <v>82</v>
      </c>
    </row>
    <row r="371" s="13" customFormat="1">
      <c r="A371" s="13"/>
      <c r="B371" s="235"/>
      <c r="C371" s="236"/>
      <c r="D371" s="230" t="s">
        <v>150</v>
      </c>
      <c r="E371" s="237" t="s">
        <v>1</v>
      </c>
      <c r="F371" s="238" t="s">
        <v>565</v>
      </c>
      <c r="G371" s="236"/>
      <c r="H371" s="239">
        <v>577</v>
      </c>
      <c r="I371" s="240"/>
      <c r="J371" s="236"/>
      <c r="K371" s="236"/>
      <c r="L371" s="241"/>
      <c r="M371" s="242"/>
      <c r="N371" s="243"/>
      <c r="O371" s="243"/>
      <c r="P371" s="243"/>
      <c r="Q371" s="243"/>
      <c r="R371" s="243"/>
      <c r="S371" s="243"/>
      <c r="T371" s="244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5" t="s">
        <v>150</v>
      </c>
      <c r="AU371" s="245" t="s">
        <v>82</v>
      </c>
      <c r="AV371" s="13" t="s">
        <v>82</v>
      </c>
      <c r="AW371" s="13" t="s">
        <v>30</v>
      </c>
      <c r="AX371" s="13" t="s">
        <v>80</v>
      </c>
      <c r="AY371" s="245" t="s">
        <v>140</v>
      </c>
    </row>
    <row r="372" s="2" customFormat="1" ht="44.25" customHeight="1">
      <c r="A372" s="38"/>
      <c r="B372" s="39"/>
      <c r="C372" s="216" t="s">
        <v>566</v>
      </c>
      <c r="D372" s="216" t="s">
        <v>142</v>
      </c>
      <c r="E372" s="217" t="s">
        <v>567</v>
      </c>
      <c r="F372" s="218" t="s">
        <v>568</v>
      </c>
      <c r="G372" s="219" t="s">
        <v>163</v>
      </c>
      <c r="H372" s="220">
        <v>14</v>
      </c>
      <c r="I372" s="221"/>
      <c r="J372" s="222">
        <f>ROUND(I372*H372,2)</f>
        <v>0</v>
      </c>
      <c r="K372" s="223"/>
      <c r="L372" s="44"/>
      <c r="M372" s="224" t="s">
        <v>1</v>
      </c>
      <c r="N372" s="225" t="s">
        <v>40</v>
      </c>
      <c r="O372" s="92"/>
      <c r="P372" s="226">
        <f>O372*H372</f>
        <v>0</v>
      </c>
      <c r="Q372" s="226">
        <v>0</v>
      </c>
      <c r="R372" s="226">
        <f>Q372*H372</f>
        <v>0</v>
      </c>
      <c r="S372" s="226">
        <v>0</v>
      </c>
      <c r="T372" s="227">
        <f>S372*H372</f>
        <v>0</v>
      </c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R372" s="228" t="s">
        <v>234</v>
      </c>
      <c r="AT372" s="228" t="s">
        <v>142</v>
      </c>
      <c r="AU372" s="228" t="s">
        <v>82</v>
      </c>
      <c r="AY372" s="17" t="s">
        <v>140</v>
      </c>
      <c r="BE372" s="229">
        <f>IF(N372="základní",J372,0)</f>
        <v>0</v>
      </c>
      <c r="BF372" s="229">
        <f>IF(N372="snížená",J372,0)</f>
        <v>0</v>
      </c>
      <c r="BG372" s="229">
        <f>IF(N372="zákl. přenesená",J372,0)</f>
        <v>0</v>
      </c>
      <c r="BH372" s="229">
        <f>IF(N372="sníž. přenesená",J372,0)</f>
        <v>0</v>
      </c>
      <c r="BI372" s="229">
        <f>IF(N372="nulová",J372,0)</f>
        <v>0</v>
      </c>
      <c r="BJ372" s="17" t="s">
        <v>146</v>
      </c>
      <c r="BK372" s="229">
        <f>ROUND(I372*H372,2)</f>
        <v>0</v>
      </c>
      <c r="BL372" s="17" t="s">
        <v>234</v>
      </c>
      <c r="BM372" s="228" t="s">
        <v>569</v>
      </c>
    </row>
    <row r="373" s="2" customFormat="1">
      <c r="A373" s="38"/>
      <c r="B373" s="39"/>
      <c r="C373" s="40"/>
      <c r="D373" s="230" t="s">
        <v>148</v>
      </c>
      <c r="E373" s="40"/>
      <c r="F373" s="231" t="s">
        <v>568</v>
      </c>
      <c r="G373" s="40"/>
      <c r="H373" s="40"/>
      <c r="I373" s="232"/>
      <c r="J373" s="40"/>
      <c r="K373" s="40"/>
      <c r="L373" s="44"/>
      <c r="M373" s="233"/>
      <c r="N373" s="234"/>
      <c r="O373" s="92"/>
      <c r="P373" s="92"/>
      <c r="Q373" s="92"/>
      <c r="R373" s="92"/>
      <c r="S373" s="92"/>
      <c r="T373" s="93"/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T373" s="17" t="s">
        <v>148</v>
      </c>
      <c r="AU373" s="17" t="s">
        <v>82</v>
      </c>
    </row>
    <row r="374" s="2" customFormat="1" ht="55.5" customHeight="1">
      <c r="A374" s="38"/>
      <c r="B374" s="39"/>
      <c r="C374" s="216" t="s">
        <v>570</v>
      </c>
      <c r="D374" s="216" t="s">
        <v>142</v>
      </c>
      <c r="E374" s="217" t="s">
        <v>571</v>
      </c>
      <c r="F374" s="218" t="s">
        <v>572</v>
      </c>
      <c r="G374" s="219" t="s">
        <v>163</v>
      </c>
      <c r="H374" s="220">
        <v>15</v>
      </c>
      <c r="I374" s="221"/>
      <c r="J374" s="222">
        <f>ROUND(I374*H374,2)</f>
        <v>0</v>
      </c>
      <c r="K374" s="223"/>
      <c r="L374" s="44"/>
      <c r="M374" s="224" t="s">
        <v>1</v>
      </c>
      <c r="N374" s="225" t="s">
        <v>40</v>
      </c>
      <c r="O374" s="92"/>
      <c r="P374" s="226">
        <f>O374*H374</f>
        <v>0</v>
      </c>
      <c r="Q374" s="226">
        <v>0.00020000000000000001</v>
      </c>
      <c r="R374" s="226">
        <f>Q374*H374</f>
        <v>0.0030000000000000001</v>
      </c>
      <c r="S374" s="226">
        <v>0</v>
      </c>
      <c r="T374" s="227">
        <f>S374*H374</f>
        <v>0</v>
      </c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R374" s="228" t="s">
        <v>234</v>
      </c>
      <c r="AT374" s="228" t="s">
        <v>142</v>
      </c>
      <c r="AU374" s="228" t="s">
        <v>82</v>
      </c>
      <c r="AY374" s="17" t="s">
        <v>140</v>
      </c>
      <c r="BE374" s="229">
        <f>IF(N374="základní",J374,0)</f>
        <v>0</v>
      </c>
      <c r="BF374" s="229">
        <f>IF(N374="snížená",J374,0)</f>
        <v>0</v>
      </c>
      <c r="BG374" s="229">
        <f>IF(N374="zákl. přenesená",J374,0)</f>
        <v>0</v>
      </c>
      <c r="BH374" s="229">
        <f>IF(N374="sníž. přenesená",J374,0)</f>
        <v>0</v>
      </c>
      <c r="BI374" s="229">
        <f>IF(N374="nulová",J374,0)</f>
        <v>0</v>
      </c>
      <c r="BJ374" s="17" t="s">
        <v>146</v>
      </c>
      <c r="BK374" s="229">
        <f>ROUND(I374*H374,2)</f>
        <v>0</v>
      </c>
      <c r="BL374" s="17" t="s">
        <v>234</v>
      </c>
      <c r="BM374" s="228" t="s">
        <v>573</v>
      </c>
    </row>
    <row r="375" s="2" customFormat="1">
      <c r="A375" s="38"/>
      <c r="B375" s="39"/>
      <c r="C375" s="40"/>
      <c r="D375" s="230" t="s">
        <v>148</v>
      </c>
      <c r="E375" s="40"/>
      <c r="F375" s="231" t="s">
        <v>572</v>
      </c>
      <c r="G375" s="40"/>
      <c r="H375" s="40"/>
      <c r="I375" s="232"/>
      <c r="J375" s="40"/>
      <c r="K375" s="40"/>
      <c r="L375" s="44"/>
      <c r="M375" s="233"/>
      <c r="N375" s="234"/>
      <c r="O375" s="92"/>
      <c r="P375" s="92"/>
      <c r="Q375" s="92"/>
      <c r="R375" s="92"/>
      <c r="S375" s="92"/>
      <c r="T375" s="93"/>
      <c r="U375" s="38"/>
      <c r="V375" s="38"/>
      <c r="W375" s="38"/>
      <c r="X375" s="38"/>
      <c r="Y375" s="38"/>
      <c r="Z375" s="38"/>
      <c r="AA375" s="38"/>
      <c r="AB375" s="38"/>
      <c r="AC375" s="38"/>
      <c r="AD375" s="38"/>
      <c r="AE375" s="38"/>
      <c r="AT375" s="17" t="s">
        <v>148</v>
      </c>
      <c r="AU375" s="17" t="s">
        <v>82</v>
      </c>
    </row>
    <row r="376" s="13" customFormat="1">
      <c r="A376" s="13"/>
      <c r="B376" s="235"/>
      <c r="C376" s="236"/>
      <c r="D376" s="230" t="s">
        <v>150</v>
      </c>
      <c r="E376" s="237" t="s">
        <v>1</v>
      </c>
      <c r="F376" s="238" t="s">
        <v>574</v>
      </c>
      <c r="G376" s="236"/>
      <c r="H376" s="239">
        <v>10</v>
      </c>
      <c r="I376" s="240"/>
      <c r="J376" s="236"/>
      <c r="K376" s="236"/>
      <c r="L376" s="241"/>
      <c r="M376" s="242"/>
      <c r="N376" s="243"/>
      <c r="O376" s="243"/>
      <c r="P376" s="243"/>
      <c r="Q376" s="243"/>
      <c r="R376" s="243"/>
      <c r="S376" s="243"/>
      <c r="T376" s="244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5" t="s">
        <v>150</v>
      </c>
      <c r="AU376" s="245" t="s">
        <v>82</v>
      </c>
      <c r="AV376" s="13" t="s">
        <v>82</v>
      </c>
      <c r="AW376" s="13" t="s">
        <v>30</v>
      </c>
      <c r="AX376" s="13" t="s">
        <v>73</v>
      </c>
      <c r="AY376" s="245" t="s">
        <v>140</v>
      </c>
    </row>
    <row r="377" s="13" customFormat="1">
      <c r="A377" s="13"/>
      <c r="B377" s="235"/>
      <c r="C377" s="236"/>
      <c r="D377" s="230" t="s">
        <v>150</v>
      </c>
      <c r="E377" s="237" t="s">
        <v>1</v>
      </c>
      <c r="F377" s="238" t="s">
        <v>575</v>
      </c>
      <c r="G377" s="236"/>
      <c r="H377" s="239">
        <v>5</v>
      </c>
      <c r="I377" s="240"/>
      <c r="J377" s="236"/>
      <c r="K377" s="236"/>
      <c r="L377" s="241"/>
      <c r="M377" s="242"/>
      <c r="N377" s="243"/>
      <c r="O377" s="243"/>
      <c r="P377" s="243"/>
      <c r="Q377" s="243"/>
      <c r="R377" s="243"/>
      <c r="S377" s="243"/>
      <c r="T377" s="244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5" t="s">
        <v>150</v>
      </c>
      <c r="AU377" s="245" t="s">
        <v>82</v>
      </c>
      <c r="AV377" s="13" t="s">
        <v>82</v>
      </c>
      <c r="AW377" s="13" t="s">
        <v>30</v>
      </c>
      <c r="AX377" s="13" t="s">
        <v>73</v>
      </c>
      <c r="AY377" s="245" t="s">
        <v>140</v>
      </c>
    </row>
    <row r="378" s="14" customFormat="1">
      <c r="A378" s="14"/>
      <c r="B378" s="258"/>
      <c r="C378" s="259"/>
      <c r="D378" s="230" t="s">
        <v>150</v>
      </c>
      <c r="E378" s="260" t="s">
        <v>1</v>
      </c>
      <c r="F378" s="261" t="s">
        <v>278</v>
      </c>
      <c r="G378" s="259"/>
      <c r="H378" s="262">
        <v>15</v>
      </c>
      <c r="I378" s="263"/>
      <c r="J378" s="259"/>
      <c r="K378" s="259"/>
      <c r="L378" s="264"/>
      <c r="M378" s="265"/>
      <c r="N378" s="266"/>
      <c r="O378" s="266"/>
      <c r="P378" s="266"/>
      <c r="Q378" s="266"/>
      <c r="R378" s="266"/>
      <c r="S378" s="266"/>
      <c r="T378" s="267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68" t="s">
        <v>150</v>
      </c>
      <c r="AU378" s="268" t="s">
        <v>82</v>
      </c>
      <c r="AV378" s="14" t="s">
        <v>146</v>
      </c>
      <c r="AW378" s="14" t="s">
        <v>30</v>
      </c>
      <c r="AX378" s="14" t="s">
        <v>80</v>
      </c>
      <c r="AY378" s="268" t="s">
        <v>140</v>
      </c>
    </row>
    <row r="379" s="2" customFormat="1" ht="55.5" customHeight="1">
      <c r="A379" s="38"/>
      <c r="B379" s="39"/>
      <c r="C379" s="216" t="s">
        <v>576</v>
      </c>
      <c r="D379" s="216" t="s">
        <v>142</v>
      </c>
      <c r="E379" s="217" t="s">
        <v>577</v>
      </c>
      <c r="F379" s="218" t="s">
        <v>578</v>
      </c>
      <c r="G379" s="219" t="s">
        <v>163</v>
      </c>
      <c r="H379" s="220">
        <v>120</v>
      </c>
      <c r="I379" s="221"/>
      <c r="J379" s="222">
        <f>ROUND(I379*H379,2)</f>
        <v>0</v>
      </c>
      <c r="K379" s="223"/>
      <c r="L379" s="44"/>
      <c r="M379" s="224" t="s">
        <v>1</v>
      </c>
      <c r="N379" s="225" t="s">
        <v>40</v>
      </c>
      <c r="O379" s="92"/>
      <c r="P379" s="226">
        <f>O379*H379</f>
        <v>0</v>
      </c>
      <c r="Q379" s="226">
        <v>0.00024000000000000001</v>
      </c>
      <c r="R379" s="226">
        <f>Q379*H379</f>
        <v>0.028799999999999999</v>
      </c>
      <c r="S379" s="226">
        <v>0</v>
      </c>
      <c r="T379" s="227">
        <f>S379*H379</f>
        <v>0</v>
      </c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R379" s="228" t="s">
        <v>234</v>
      </c>
      <c r="AT379" s="228" t="s">
        <v>142</v>
      </c>
      <c r="AU379" s="228" t="s">
        <v>82</v>
      </c>
      <c r="AY379" s="17" t="s">
        <v>140</v>
      </c>
      <c r="BE379" s="229">
        <f>IF(N379="základní",J379,0)</f>
        <v>0</v>
      </c>
      <c r="BF379" s="229">
        <f>IF(N379="snížená",J379,0)</f>
        <v>0</v>
      </c>
      <c r="BG379" s="229">
        <f>IF(N379="zákl. přenesená",J379,0)</f>
        <v>0</v>
      </c>
      <c r="BH379" s="229">
        <f>IF(N379="sníž. přenesená",J379,0)</f>
        <v>0</v>
      </c>
      <c r="BI379" s="229">
        <f>IF(N379="nulová",J379,0)</f>
        <v>0</v>
      </c>
      <c r="BJ379" s="17" t="s">
        <v>146</v>
      </c>
      <c r="BK379" s="229">
        <f>ROUND(I379*H379,2)</f>
        <v>0</v>
      </c>
      <c r="BL379" s="17" t="s">
        <v>234</v>
      </c>
      <c r="BM379" s="228" t="s">
        <v>579</v>
      </c>
    </row>
    <row r="380" s="2" customFormat="1">
      <c r="A380" s="38"/>
      <c r="B380" s="39"/>
      <c r="C380" s="40"/>
      <c r="D380" s="230" t="s">
        <v>148</v>
      </c>
      <c r="E380" s="40"/>
      <c r="F380" s="231" t="s">
        <v>578</v>
      </c>
      <c r="G380" s="40"/>
      <c r="H380" s="40"/>
      <c r="I380" s="232"/>
      <c r="J380" s="40"/>
      <c r="K380" s="40"/>
      <c r="L380" s="44"/>
      <c r="M380" s="233"/>
      <c r="N380" s="234"/>
      <c r="O380" s="92"/>
      <c r="P380" s="92"/>
      <c r="Q380" s="92"/>
      <c r="R380" s="92"/>
      <c r="S380" s="92"/>
      <c r="T380" s="93"/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T380" s="17" t="s">
        <v>148</v>
      </c>
      <c r="AU380" s="17" t="s">
        <v>82</v>
      </c>
    </row>
    <row r="381" s="2" customFormat="1" ht="24.15" customHeight="1">
      <c r="A381" s="38"/>
      <c r="B381" s="39"/>
      <c r="C381" s="216" t="s">
        <v>580</v>
      </c>
      <c r="D381" s="216" t="s">
        <v>142</v>
      </c>
      <c r="E381" s="217" t="s">
        <v>581</v>
      </c>
      <c r="F381" s="218" t="s">
        <v>582</v>
      </c>
      <c r="G381" s="219" t="s">
        <v>155</v>
      </c>
      <c r="H381" s="220">
        <v>0.70299999999999996</v>
      </c>
      <c r="I381" s="221"/>
      <c r="J381" s="222">
        <f>ROUND(I381*H381,2)</f>
        <v>0</v>
      </c>
      <c r="K381" s="223"/>
      <c r="L381" s="44"/>
      <c r="M381" s="224" t="s">
        <v>1</v>
      </c>
      <c r="N381" s="225" t="s">
        <v>40</v>
      </c>
      <c r="O381" s="92"/>
      <c r="P381" s="226">
        <f>O381*H381</f>
        <v>0</v>
      </c>
      <c r="Q381" s="226">
        <v>0</v>
      </c>
      <c r="R381" s="226">
        <f>Q381*H381</f>
        <v>0</v>
      </c>
      <c r="S381" s="226">
        <v>0</v>
      </c>
      <c r="T381" s="227">
        <f>S381*H381</f>
        <v>0</v>
      </c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R381" s="228" t="s">
        <v>234</v>
      </c>
      <c r="AT381" s="228" t="s">
        <v>142</v>
      </c>
      <c r="AU381" s="228" t="s">
        <v>82</v>
      </c>
      <c r="AY381" s="17" t="s">
        <v>140</v>
      </c>
      <c r="BE381" s="229">
        <f>IF(N381="základní",J381,0)</f>
        <v>0</v>
      </c>
      <c r="BF381" s="229">
        <f>IF(N381="snížená",J381,0)</f>
        <v>0</v>
      </c>
      <c r="BG381" s="229">
        <f>IF(N381="zákl. přenesená",J381,0)</f>
        <v>0</v>
      </c>
      <c r="BH381" s="229">
        <f>IF(N381="sníž. přenesená",J381,0)</f>
        <v>0</v>
      </c>
      <c r="BI381" s="229">
        <f>IF(N381="nulová",J381,0)</f>
        <v>0</v>
      </c>
      <c r="BJ381" s="17" t="s">
        <v>146</v>
      </c>
      <c r="BK381" s="229">
        <f>ROUND(I381*H381,2)</f>
        <v>0</v>
      </c>
      <c r="BL381" s="17" t="s">
        <v>234</v>
      </c>
      <c r="BM381" s="228" t="s">
        <v>583</v>
      </c>
    </row>
    <row r="382" s="2" customFormat="1">
      <c r="A382" s="38"/>
      <c r="B382" s="39"/>
      <c r="C382" s="40"/>
      <c r="D382" s="230" t="s">
        <v>148</v>
      </c>
      <c r="E382" s="40"/>
      <c r="F382" s="231" t="s">
        <v>584</v>
      </c>
      <c r="G382" s="40"/>
      <c r="H382" s="40"/>
      <c r="I382" s="232"/>
      <c r="J382" s="40"/>
      <c r="K382" s="40"/>
      <c r="L382" s="44"/>
      <c r="M382" s="233"/>
      <c r="N382" s="234"/>
      <c r="O382" s="92"/>
      <c r="P382" s="92"/>
      <c r="Q382" s="92"/>
      <c r="R382" s="92"/>
      <c r="S382" s="92"/>
      <c r="T382" s="93"/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T382" s="17" t="s">
        <v>148</v>
      </c>
      <c r="AU382" s="17" t="s">
        <v>82</v>
      </c>
    </row>
    <row r="383" s="12" customFormat="1" ht="22.8" customHeight="1">
      <c r="A383" s="12"/>
      <c r="B383" s="200"/>
      <c r="C383" s="201"/>
      <c r="D383" s="202" t="s">
        <v>72</v>
      </c>
      <c r="E383" s="214" t="s">
        <v>585</v>
      </c>
      <c r="F383" s="214" t="s">
        <v>586</v>
      </c>
      <c r="G383" s="201"/>
      <c r="H383" s="201"/>
      <c r="I383" s="204"/>
      <c r="J383" s="215">
        <f>BK383</f>
        <v>0</v>
      </c>
      <c r="K383" s="201"/>
      <c r="L383" s="206"/>
      <c r="M383" s="207"/>
      <c r="N383" s="208"/>
      <c r="O383" s="208"/>
      <c r="P383" s="209">
        <f>SUM(P384:P429)</f>
        <v>0</v>
      </c>
      <c r="Q383" s="208"/>
      <c r="R383" s="209">
        <f>SUM(R384:R429)</f>
        <v>0.076039999999999996</v>
      </c>
      <c r="S383" s="208"/>
      <c r="T383" s="210">
        <f>SUM(T384:T429)</f>
        <v>0</v>
      </c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R383" s="211" t="s">
        <v>82</v>
      </c>
      <c r="AT383" s="212" t="s">
        <v>72</v>
      </c>
      <c r="AU383" s="212" t="s">
        <v>80</v>
      </c>
      <c r="AY383" s="211" t="s">
        <v>140</v>
      </c>
      <c r="BK383" s="213">
        <f>SUM(BK384:BK429)</f>
        <v>0</v>
      </c>
    </row>
    <row r="384" s="2" customFormat="1" ht="44.25" customHeight="1">
      <c r="A384" s="38"/>
      <c r="B384" s="39"/>
      <c r="C384" s="246" t="s">
        <v>587</v>
      </c>
      <c r="D384" s="246" t="s">
        <v>152</v>
      </c>
      <c r="E384" s="247" t="s">
        <v>588</v>
      </c>
      <c r="F384" s="248" t="s">
        <v>589</v>
      </c>
      <c r="G384" s="249" t="s">
        <v>177</v>
      </c>
      <c r="H384" s="250">
        <v>4</v>
      </c>
      <c r="I384" s="251"/>
      <c r="J384" s="252">
        <f>ROUND(I384*H384,2)</f>
        <v>0</v>
      </c>
      <c r="K384" s="253"/>
      <c r="L384" s="254"/>
      <c r="M384" s="255" t="s">
        <v>1</v>
      </c>
      <c r="N384" s="256" t="s">
        <v>40</v>
      </c>
      <c r="O384" s="92"/>
      <c r="P384" s="226">
        <f>O384*H384</f>
        <v>0</v>
      </c>
      <c r="Q384" s="226">
        <v>0</v>
      </c>
      <c r="R384" s="226">
        <f>Q384*H384</f>
        <v>0</v>
      </c>
      <c r="S384" s="226">
        <v>0</v>
      </c>
      <c r="T384" s="227">
        <f>S384*H384</f>
        <v>0</v>
      </c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R384" s="228" t="s">
        <v>323</v>
      </c>
      <c r="AT384" s="228" t="s">
        <v>152</v>
      </c>
      <c r="AU384" s="228" t="s">
        <v>82</v>
      </c>
      <c r="AY384" s="17" t="s">
        <v>140</v>
      </c>
      <c r="BE384" s="229">
        <f>IF(N384="základní",J384,0)</f>
        <v>0</v>
      </c>
      <c r="BF384" s="229">
        <f>IF(N384="snížená",J384,0)</f>
        <v>0</v>
      </c>
      <c r="BG384" s="229">
        <f>IF(N384="zákl. přenesená",J384,0)</f>
        <v>0</v>
      </c>
      <c r="BH384" s="229">
        <f>IF(N384="sníž. přenesená",J384,0)</f>
        <v>0</v>
      </c>
      <c r="BI384" s="229">
        <f>IF(N384="nulová",J384,0)</f>
        <v>0</v>
      </c>
      <c r="BJ384" s="17" t="s">
        <v>146</v>
      </c>
      <c r="BK384" s="229">
        <f>ROUND(I384*H384,2)</f>
        <v>0</v>
      </c>
      <c r="BL384" s="17" t="s">
        <v>234</v>
      </c>
      <c r="BM384" s="228" t="s">
        <v>590</v>
      </c>
    </row>
    <row r="385" s="2" customFormat="1">
      <c r="A385" s="38"/>
      <c r="B385" s="39"/>
      <c r="C385" s="40"/>
      <c r="D385" s="230" t="s">
        <v>148</v>
      </c>
      <c r="E385" s="40"/>
      <c r="F385" s="231" t="s">
        <v>589</v>
      </c>
      <c r="G385" s="40"/>
      <c r="H385" s="40"/>
      <c r="I385" s="232"/>
      <c r="J385" s="40"/>
      <c r="K385" s="40"/>
      <c r="L385" s="44"/>
      <c r="M385" s="233"/>
      <c r="N385" s="234"/>
      <c r="O385" s="92"/>
      <c r="P385" s="92"/>
      <c r="Q385" s="92"/>
      <c r="R385" s="92"/>
      <c r="S385" s="92"/>
      <c r="T385" s="93"/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T385" s="17" t="s">
        <v>148</v>
      </c>
      <c r="AU385" s="17" t="s">
        <v>82</v>
      </c>
    </row>
    <row r="386" s="2" customFormat="1" ht="24.15" customHeight="1">
      <c r="A386" s="38"/>
      <c r="B386" s="39"/>
      <c r="C386" s="216" t="s">
        <v>591</v>
      </c>
      <c r="D386" s="216" t="s">
        <v>142</v>
      </c>
      <c r="E386" s="217" t="s">
        <v>592</v>
      </c>
      <c r="F386" s="218" t="s">
        <v>593</v>
      </c>
      <c r="G386" s="219" t="s">
        <v>177</v>
      </c>
      <c r="H386" s="220">
        <v>34</v>
      </c>
      <c r="I386" s="221"/>
      <c r="J386" s="222">
        <f>ROUND(I386*H386,2)</f>
        <v>0</v>
      </c>
      <c r="K386" s="223"/>
      <c r="L386" s="44"/>
      <c r="M386" s="224" t="s">
        <v>1</v>
      </c>
      <c r="N386" s="225" t="s">
        <v>40</v>
      </c>
      <c r="O386" s="92"/>
      <c r="P386" s="226">
        <f>O386*H386</f>
        <v>0</v>
      </c>
      <c r="Q386" s="226">
        <v>5.0000000000000002E-05</v>
      </c>
      <c r="R386" s="226">
        <f>Q386*H386</f>
        <v>0.0017000000000000001</v>
      </c>
      <c r="S386" s="226">
        <v>0</v>
      </c>
      <c r="T386" s="227">
        <f>S386*H386</f>
        <v>0</v>
      </c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R386" s="228" t="s">
        <v>234</v>
      </c>
      <c r="AT386" s="228" t="s">
        <v>142</v>
      </c>
      <c r="AU386" s="228" t="s">
        <v>82</v>
      </c>
      <c r="AY386" s="17" t="s">
        <v>140</v>
      </c>
      <c r="BE386" s="229">
        <f>IF(N386="základní",J386,0)</f>
        <v>0</v>
      </c>
      <c r="BF386" s="229">
        <f>IF(N386="snížená",J386,0)</f>
        <v>0</v>
      </c>
      <c r="BG386" s="229">
        <f>IF(N386="zákl. přenesená",J386,0)</f>
        <v>0</v>
      </c>
      <c r="BH386" s="229">
        <f>IF(N386="sníž. přenesená",J386,0)</f>
        <v>0</v>
      </c>
      <c r="BI386" s="229">
        <f>IF(N386="nulová",J386,0)</f>
        <v>0</v>
      </c>
      <c r="BJ386" s="17" t="s">
        <v>146</v>
      </c>
      <c r="BK386" s="229">
        <f>ROUND(I386*H386,2)</f>
        <v>0</v>
      </c>
      <c r="BL386" s="17" t="s">
        <v>234</v>
      </c>
      <c r="BM386" s="228" t="s">
        <v>594</v>
      </c>
    </row>
    <row r="387" s="2" customFormat="1">
      <c r="A387" s="38"/>
      <c r="B387" s="39"/>
      <c r="C387" s="40"/>
      <c r="D387" s="230" t="s">
        <v>148</v>
      </c>
      <c r="E387" s="40"/>
      <c r="F387" s="231" t="s">
        <v>593</v>
      </c>
      <c r="G387" s="40"/>
      <c r="H387" s="40"/>
      <c r="I387" s="232"/>
      <c r="J387" s="40"/>
      <c r="K387" s="40"/>
      <c r="L387" s="44"/>
      <c r="M387" s="233"/>
      <c r="N387" s="234"/>
      <c r="O387" s="92"/>
      <c r="P387" s="92"/>
      <c r="Q387" s="92"/>
      <c r="R387" s="92"/>
      <c r="S387" s="92"/>
      <c r="T387" s="93"/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T387" s="17" t="s">
        <v>148</v>
      </c>
      <c r="AU387" s="17" t="s">
        <v>82</v>
      </c>
    </row>
    <row r="388" s="2" customFormat="1" ht="24.15" customHeight="1">
      <c r="A388" s="38"/>
      <c r="B388" s="39"/>
      <c r="C388" s="216" t="s">
        <v>595</v>
      </c>
      <c r="D388" s="216" t="s">
        <v>142</v>
      </c>
      <c r="E388" s="217" t="s">
        <v>596</v>
      </c>
      <c r="F388" s="218" t="s">
        <v>597</v>
      </c>
      <c r="G388" s="219" t="s">
        <v>177</v>
      </c>
      <c r="H388" s="220">
        <v>15</v>
      </c>
      <c r="I388" s="221"/>
      <c r="J388" s="222">
        <f>ROUND(I388*H388,2)</f>
        <v>0</v>
      </c>
      <c r="K388" s="223"/>
      <c r="L388" s="44"/>
      <c r="M388" s="224" t="s">
        <v>1</v>
      </c>
      <c r="N388" s="225" t="s">
        <v>40</v>
      </c>
      <c r="O388" s="92"/>
      <c r="P388" s="226">
        <f>O388*H388</f>
        <v>0</v>
      </c>
      <c r="Q388" s="226">
        <v>6.0000000000000002E-05</v>
      </c>
      <c r="R388" s="226">
        <f>Q388*H388</f>
        <v>0.00089999999999999998</v>
      </c>
      <c r="S388" s="226">
        <v>0</v>
      </c>
      <c r="T388" s="227">
        <f>S388*H388</f>
        <v>0</v>
      </c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  <c r="AE388" s="38"/>
      <c r="AR388" s="228" t="s">
        <v>234</v>
      </c>
      <c r="AT388" s="228" t="s">
        <v>142</v>
      </c>
      <c r="AU388" s="228" t="s">
        <v>82</v>
      </c>
      <c r="AY388" s="17" t="s">
        <v>140</v>
      </c>
      <c r="BE388" s="229">
        <f>IF(N388="základní",J388,0)</f>
        <v>0</v>
      </c>
      <c r="BF388" s="229">
        <f>IF(N388="snížená",J388,0)</f>
        <v>0</v>
      </c>
      <c r="BG388" s="229">
        <f>IF(N388="zákl. přenesená",J388,0)</f>
        <v>0</v>
      </c>
      <c r="BH388" s="229">
        <f>IF(N388="sníž. přenesená",J388,0)</f>
        <v>0</v>
      </c>
      <c r="BI388" s="229">
        <f>IF(N388="nulová",J388,0)</f>
        <v>0</v>
      </c>
      <c r="BJ388" s="17" t="s">
        <v>146</v>
      </c>
      <c r="BK388" s="229">
        <f>ROUND(I388*H388,2)</f>
        <v>0</v>
      </c>
      <c r="BL388" s="17" t="s">
        <v>234</v>
      </c>
      <c r="BM388" s="228" t="s">
        <v>598</v>
      </c>
    </row>
    <row r="389" s="2" customFormat="1">
      <c r="A389" s="38"/>
      <c r="B389" s="39"/>
      <c r="C389" s="40"/>
      <c r="D389" s="230" t="s">
        <v>148</v>
      </c>
      <c r="E389" s="40"/>
      <c r="F389" s="231" t="s">
        <v>597</v>
      </c>
      <c r="G389" s="40"/>
      <c r="H389" s="40"/>
      <c r="I389" s="232"/>
      <c r="J389" s="40"/>
      <c r="K389" s="40"/>
      <c r="L389" s="44"/>
      <c r="M389" s="233"/>
      <c r="N389" s="234"/>
      <c r="O389" s="92"/>
      <c r="P389" s="92"/>
      <c r="Q389" s="92"/>
      <c r="R389" s="92"/>
      <c r="S389" s="92"/>
      <c r="T389" s="93"/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T389" s="17" t="s">
        <v>148</v>
      </c>
      <c r="AU389" s="17" t="s">
        <v>82</v>
      </c>
    </row>
    <row r="390" s="2" customFormat="1" ht="24.15" customHeight="1">
      <c r="A390" s="38"/>
      <c r="B390" s="39"/>
      <c r="C390" s="216" t="s">
        <v>599</v>
      </c>
      <c r="D390" s="216" t="s">
        <v>142</v>
      </c>
      <c r="E390" s="217" t="s">
        <v>600</v>
      </c>
      <c r="F390" s="218" t="s">
        <v>601</v>
      </c>
      <c r="G390" s="219" t="s">
        <v>177</v>
      </c>
      <c r="H390" s="220">
        <v>15</v>
      </c>
      <c r="I390" s="221"/>
      <c r="J390" s="222">
        <f>ROUND(I390*H390,2)</f>
        <v>0</v>
      </c>
      <c r="K390" s="223"/>
      <c r="L390" s="44"/>
      <c r="M390" s="224" t="s">
        <v>1</v>
      </c>
      <c r="N390" s="225" t="s">
        <v>40</v>
      </c>
      <c r="O390" s="92"/>
      <c r="P390" s="226">
        <f>O390*H390</f>
        <v>0</v>
      </c>
      <c r="Q390" s="226">
        <v>0.00025000000000000001</v>
      </c>
      <c r="R390" s="226">
        <f>Q390*H390</f>
        <v>0.0037499999999999999</v>
      </c>
      <c r="S390" s="226">
        <v>0</v>
      </c>
      <c r="T390" s="227">
        <f>S390*H390</f>
        <v>0</v>
      </c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R390" s="228" t="s">
        <v>234</v>
      </c>
      <c r="AT390" s="228" t="s">
        <v>142</v>
      </c>
      <c r="AU390" s="228" t="s">
        <v>82</v>
      </c>
      <c r="AY390" s="17" t="s">
        <v>140</v>
      </c>
      <c r="BE390" s="229">
        <f>IF(N390="základní",J390,0)</f>
        <v>0</v>
      </c>
      <c r="BF390" s="229">
        <f>IF(N390="snížená",J390,0)</f>
        <v>0</v>
      </c>
      <c r="BG390" s="229">
        <f>IF(N390="zákl. přenesená",J390,0)</f>
        <v>0</v>
      </c>
      <c r="BH390" s="229">
        <f>IF(N390="sníž. přenesená",J390,0)</f>
        <v>0</v>
      </c>
      <c r="BI390" s="229">
        <f>IF(N390="nulová",J390,0)</f>
        <v>0</v>
      </c>
      <c r="BJ390" s="17" t="s">
        <v>146</v>
      </c>
      <c r="BK390" s="229">
        <f>ROUND(I390*H390,2)</f>
        <v>0</v>
      </c>
      <c r="BL390" s="17" t="s">
        <v>234</v>
      </c>
      <c r="BM390" s="228" t="s">
        <v>602</v>
      </c>
    </row>
    <row r="391" s="2" customFormat="1">
      <c r="A391" s="38"/>
      <c r="B391" s="39"/>
      <c r="C391" s="40"/>
      <c r="D391" s="230" t="s">
        <v>148</v>
      </c>
      <c r="E391" s="40"/>
      <c r="F391" s="231" t="s">
        <v>601</v>
      </c>
      <c r="G391" s="40"/>
      <c r="H391" s="40"/>
      <c r="I391" s="232"/>
      <c r="J391" s="40"/>
      <c r="K391" s="40"/>
      <c r="L391" s="44"/>
      <c r="M391" s="233"/>
      <c r="N391" s="234"/>
      <c r="O391" s="92"/>
      <c r="P391" s="92"/>
      <c r="Q391" s="92"/>
      <c r="R391" s="92"/>
      <c r="S391" s="92"/>
      <c r="T391" s="93"/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  <c r="AT391" s="17" t="s">
        <v>148</v>
      </c>
      <c r="AU391" s="17" t="s">
        <v>82</v>
      </c>
    </row>
    <row r="392" s="2" customFormat="1" ht="24.15" customHeight="1">
      <c r="A392" s="38"/>
      <c r="B392" s="39"/>
      <c r="C392" s="216" t="s">
        <v>603</v>
      </c>
      <c r="D392" s="216" t="s">
        <v>142</v>
      </c>
      <c r="E392" s="217" t="s">
        <v>604</v>
      </c>
      <c r="F392" s="218" t="s">
        <v>605</v>
      </c>
      <c r="G392" s="219" t="s">
        <v>177</v>
      </c>
      <c r="H392" s="220">
        <v>1</v>
      </c>
      <c r="I392" s="221"/>
      <c r="J392" s="222">
        <f>ROUND(I392*H392,2)</f>
        <v>0</v>
      </c>
      <c r="K392" s="223"/>
      <c r="L392" s="44"/>
      <c r="M392" s="224" t="s">
        <v>1</v>
      </c>
      <c r="N392" s="225" t="s">
        <v>40</v>
      </c>
      <c r="O392" s="92"/>
      <c r="P392" s="226">
        <f>O392*H392</f>
        <v>0</v>
      </c>
      <c r="Q392" s="226">
        <v>0.00051999999999999995</v>
      </c>
      <c r="R392" s="226">
        <f>Q392*H392</f>
        <v>0.00051999999999999995</v>
      </c>
      <c r="S392" s="226">
        <v>0</v>
      </c>
      <c r="T392" s="227">
        <f>S392*H392</f>
        <v>0</v>
      </c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R392" s="228" t="s">
        <v>234</v>
      </c>
      <c r="AT392" s="228" t="s">
        <v>142</v>
      </c>
      <c r="AU392" s="228" t="s">
        <v>82</v>
      </c>
      <c r="AY392" s="17" t="s">
        <v>140</v>
      </c>
      <c r="BE392" s="229">
        <f>IF(N392="základní",J392,0)</f>
        <v>0</v>
      </c>
      <c r="BF392" s="229">
        <f>IF(N392="snížená",J392,0)</f>
        <v>0</v>
      </c>
      <c r="BG392" s="229">
        <f>IF(N392="zákl. přenesená",J392,0)</f>
        <v>0</v>
      </c>
      <c r="BH392" s="229">
        <f>IF(N392="sníž. přenesená",J392,0)</f>
        <v>0</v>
      </c>
      <c r="BI392" s="229">
        <f>IF(N392="nulová",J392,0)</f>
        <v>0</v>
      </c>
      <c r="BJ392" s="17" t="s">
        <v>146</v>
      </c>
      <c r="BK392" s="229">
        <f>ROUND(I392*H392,2)</f>
        <v>0</v>
      </c>
      <c r="BL392" s="17" t="s">
        <v>234</v>
      </c>
      <c r="BM392" s="228" t="s">
        <v>606</v>
      </c>
    </row>
    <row r="393" s="2" customFormat="1">
      <c r="A393" s="38"/>
      <c r="B393" s="39"/>
      <c r="C393" s="40"/>
      <c r="D393" s="230" t="s">
        <v>148</v>
      </c>
      <c r="E393" s="40"/>
      <c r="F393" s="231" t="s">
        <v>605</v>
      </c>
      <c r="G393" s="40"/>
      <c r="H393" s="40"/>
      <c r="I393" s="232"/>
      <c r="J393" s="40"/>
      <c r="K393" s="40"/>
      <c r="L393" s="44"/>
      <c r="M393" s="233"/>
      <c r="N393" s="234"/>
      <c r="O393" s="92"/>
      <c r="P393" s="92"/>
      <c r="Q393" s="92"/>
      <c r="R393" s="92"/>
      <c r="S393" s="92"/>
      <c r="T393" s="93"/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T393" s="17" t="s">
        <v>148</v>
      </c>
      <c r="AU393" s="17" t="s">
        <v>82</v>
      </c>
    </row>
    <row r="394" s="2" customFormat="1" ht="33" customHeight="1">
      <c r="A394" s="38"/>
      <c r="B394" s="39"/>
      <c r="C394" s="216" t="s">
        <v>607</v>
      </c>
      <c r="D394" s="216" t="s">
        <v>142</v>
      </c>
      <c r="E394" s="217" t="s">
        <v>608</v>
      </c>
      <c r="F394" s="218" t="s">
        <v>609</v>
      </c>
      <c r="G394" s="219" t="s">
        <v>177</v>
      </c>
      <c r="H394" s="220">
        <v>9</v>
      </c>
      <c r="I394" s="221"/>
      <c r="J394" s="222">
        <f>ROUND(I394*H394,2)</f>
        <v>0</v>
      </c>
      <c r="K394" s="223"/>
      <c r="L394" s="44"/>
      <c r="M394" s="224" t="s">
        <v>1</v>
      </c>
      <c r="N394" s="225" t="s">
        <v>40</v>
      </c>
      <c r="O394" s="92"/>
      <c r="P394" s="226">
        <f>O394*H394</f>
        <v>0</v>
      </c>
      <c r="Q394" s="226">
        <v>0.00025999999999999998</v>
      </c>
      <c r="R394" s="226">
        <f>Q394*H394</f>
        <v>0.0023399999999999996</v>
      </c>
      <c r="S394" s="226">
        <v>0</v>
      </c>
      <c r="T394" s="227">
        <f>S394*H394</f>
        <v>0</v>
      </c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R394" s="228" t="s">
        <v>234</v>
      </c>
      <c r="AT394" s="228" t="s">
        <v>142</v>
      </c>
      <c r="AU394" s="228" t="s">
        <v>82</v>
      </c>
      <c r="AY394" s="17" t="s">
        <v>140</v>
      </c>
      <c r="BE394" s="229">
        <f>IF(N394="základní",J394,0)</f>
        <v>0</v>
      </c>
      <c r="BF394" s="229">
        <f>IF(N394="snížená",J394,0)</f>
        <v>0</v>
      </c>
      <c r="BG394" s="229">
        <f>IF(N394="zákl. přenesená",J394,0)</f>
        <v>0</v>
      </c>
      <c r="BH394" s="229">
        <f>IF(N394="sníž. přenesená",J394,0)</f>
        <v>0</v>
      </c>
      <c r="BI394" s="229">
        <f>IF(N394="nulová",J394,0)</f>
        <v>0</v>
      </c>
      <c r="BJ394" s="17" t="s">
        <v>146</v>
      </c>
      <c r="BK394" s="229">
        <f>ROUND(I394*H394,2)</f>
        <v>0</v>
      </c>
      <c r="BL394" s="17" t="s">
        <v>234</v>
      </c>
      <c r="BM394" s="228" t="s">
        <v>610</v>
      </c>
    </row>
    <row r="395" s="2" customFormat="1">
      <c r="A395" s="38"/>
      <c r="B395" s="39"/>
      <c r="C395" s="40"/>
      <c r="D395" s="230" t="s">
        <v>148</v>
      </c>
      <c r="E395" s="40"/>
      <c r="F395" s="231" t="s">
        <v>609</v>
      </c>
      <c r="G395" s="40"/>
      <c r="H395" s="40"/>
      <c r="I395" s="232"/>
      <c r="J395" s="40"/>
      <c r="K395" s="40"/>
      <c r="L395" s="44"/>
      <c r="M395" s="233"/>
      <c r="N395" s="234"/>
      <c r="O395" s="92"/>
      <c r="P395" s="92"/>
      <c r="Q395" s="92"/>
      <c r="R395" s="92"/>
      <c r="S395" s="92"/>
      <c r="T395" s="93"/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T395" s="17" t="s">
        <v>148</v>
      </c>
      <c r="AU395" s="17" t="s">
        <v>82</v>
      </c>
    </row>
    <row r="396" s="2" customFormat="1" ht="37.8" customHeight="1">
      <c r="A396" s="38"/>
      <c r="B396" s="39"/>
      <c r="C396" s="216" t="s">
        <v>611</v>
      </c>
      <c r="D396" s="216" t="s">
        <v>142</v>
      </c>
      <c r="E396" s="217" t="s">
        <v>612</v>
      </c>
      <c r="F396" s="218" t="s">
        <v>613</v>
      </c>
      <c r="G396" s="219" t="s">
        <v>177</v>
      </c>
      <c r="H396" s="220">
        <v>34</v>
      </c>
      <c r="I396" s="221"/>
      <c r="J396" s="222">
        <f>ROUND(I396*H396,2)</f>
        <v>0</v>
      </c>
      <c r="K396" s="223"/>
      <c r="L396" s="44"/>
      <c r="M396" s="224" t="s">
        <v>1</v>
      </c>
      <c r="N396" s="225" t="s">
        <v>40</v>
      </c>
      <c r="O396" s="92"/>
      <c r="P396" s="226">
        <f>O396*H396</f>
        <v>0</v>
      </c>
      <c r="Q396" s="226">
        <v>0.00013999999999999999</v>
      </c>
      <c r="R396" s="226">
        <f>Q396*H396</f>
        <v>0.0047599999999999995</v>
      </c>
      <c r="S396" s="226">
        <v>0</v>
      </c>
      <c r="T396" s="227">
        <f>S396*H396</f>
        <v>0</v>
      </c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R396" s="228" t="s">
        <v>234</v>
      </c>
      <c r="AT396" s="228" t="s">
        <v>142</v>
      </c>
      <c r="AU396" s="228" t="s">
        <v>82</v>
      </c>
      <c r="AY396" s="17" t="s">
        <v>140</v>
      </c>
      <c r="BE396" s="229">
        <f>IF(N396="základní",J396,0)</f>
        <v>0</v>
      </c>
      <c r="BF396" s="229">
        <f>IF(N396="snížená",J396,0)</f>
        <v>0</v>
      </c>
      <c r="BG396" s="229">
        <f>IF(N396="zákl. přenesená",J396,0)</f>
        <v>0</v>
      </c>
      <c r="BH396" s="229">
        <f>IF(N396="sníž. přenesená",J396,0)</f>
        <v>0</v>
      </c>
      <c r="BI396" s="229">
        <f>IF(N396="nulová",J396,0)</f>
        <v>0</v>
      </c>
      <c r="BJ396" s="17" t="s">
        <v>146</v>
      </c>
      <c r="BK396" s="229">
        <f>ROUND(I396*H396,2)</f>
        <v>0</v>
      </c>
      <c r="BL396" s="17" t="s">
        <v>234</v>
      </c>
      <c r="BM396" s="228" t="s">
        <v>614</v>
      </c>
    </row>
    <row r="397" s="2" customFormat="1">
      <c r="A397" s="38"/>
      <c r="B397" s="39"/>
      <c r="C397" s="40"/>
      <c r="D397" s="230" t="s">
        <v>148</v>
      </c>
      <c r="E397" s="40"/>
      <c r="F397" s="231" t="s">
        <v>613</v>
      </c>
      <c r="G397" s="40"/>
      <c r="H397" s="40"/>
      <c r="I397" s="232"/>
      <c r="J397" s="40"/>
      <c r="K397" s="40"/>
      <c r="L397" s="44"/>
      <c r="M397" s="233"/>
      <c r="N397" s="234"/>
      <c r="O397" s="92"/>
      <c r="P397" s="92"/>
      <c r="Q397" s="92"/>
      <c r="R397" s="92"/>
      <c r="S397" s="92"/>
      <c r="T397" s="93"/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T397" s="17" t="s">
        <v>148</v>
      </c>
      <c r="AU397" s="17" t="s">
        <v>82</v>
      </c>
    </row>
    <row r="398" s="2" customFormat="1" ht="21.75" customHeight="1">
      <c r="A398" s="38"/>
      <c r="B398" s="39"/>
      <c r="C398" s="216" t="s">
        <v>615</v>
      </c>
      <c r="D398" s="216" t="s">
        <v>142</v>
      </c>
      <c r="E398" s="217" t="s">
        <v>616</v>
      </c>
      <c r="F398" s="218" t="s">
        <v>617</v>
      </c>
      <c r="G398" s="219" t="s">
        <v>177</v>
      </c>
      <c r="H398" s="220">
        <v>4</v>
      </c>
      <c r="I398" s="221"/>
      <c r="J398" s="222">
        <f>ROUND(I398*H398,2)</f>
        <v>0</v>
      </c>
      <c r="K398" s="223"/>
      <c r="L398" s="44"/>
      <c r="M398" s="224" t="s">
        <v>1</v>
      </c>
      <c r="N398" s="225" t="s">
        <v>40</v>
      </c>
      <c r="O398" s="92"/>
      <c r="P398" s="226">
        <f>O398*H398</f>
        <v>0</v>
      </c>
      <c r="Q398" s="226">
        <v>0.00052999999999999998</v>
      </c>
      <c r="R398" s="226">
        <f>Q398*H398</f>
        <v>0.0021199999999999999</v>
      </c>
      <c r="S398" s="226">
        <v>0</v>
      </c>
      <c r="T398" s="227">
        <f>S398*H398</f>
        <v>0</v>
      </c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  <c r="AR398" s="228" t="s">
        <v>234</v>
      </c>
      <c r="AT398" s="228" t="s">
        <v>142</v>
      </c>
      <c r="AU398" s="228" t="s">
        <v>82</v>
      </c>
      <c r="AY398" s="17" t="s">
        <v>140</v>
      </c>
      <c r="BE398" s="229">
        <f>IF(N398="základní",J398,0)</f>
        <v>0</v>
      </c>
      <c r="BF398" s="229">
        <f>IF(N398="snížená",J398,0)</f>
        <v>0</v>
      </c>
      <c r="BG398" s="229">
        <f>IF(N398="zákl. přenesená",J398,0)</f>
        <v>0</v>
      </c>
      <c r="BH398" s="229">
        <f>IF(N398="sníž. přenesená",J398,0)</f>
        <v>0</v>
      </c>
      <c r="BI398" s="229">
        <f>IF(N398="nulová",J398,0)</f>
        <v>0</v>
      </c>
      <c r="BJ398" s="17" t="s">
        <v>146</v>
      </c>
      <c r="BK398" s="229">
        <f>ROUND(I398*H398,2)</f>
        <v>0</v>
      </c>
      <c r="BL398" s="17" t="s">
        <v>234</v>
      </c>
      <c r="BM398" s="228" t="s">
        <v>618</v>
      </c>
    </row>
    <row r="399" s="2" customFormat="1">
      <c r="A399" s="38"/>
      <c r="B399" s="39"/>
      <c r="C399" s="40"/>
      <c r="D399" s="230" t="s">
        <v>148</v>
      </c>
      <c r="E399" s="40"/>
      <c r="F399" s="231" t="s">
        <v>617</v>
      </c>
      <c r="G399" s="40"/>
      <c r="H399" s="40"/>
      <c r="I399" s="232"/>
      <c r="J399" s="40"/>
      <c r="K399" s="40"/>
      <c r="L399" s="44"/>
      <c r="M399" s="233"/>
      <c r="N399" s="234"/>
      <c r="O399" s="92"/>
      <c r="P399" s="92"/>
      <c r="Q399" s="92"/>
      <c r="R399" s="92"/>
      <c r="S399" s="92"/>
      <c r="T399" s="93"/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  <c r="AT399" s="17" t="s">
        <v>148</v>
      </c>
      <c r="AU399" s="17" t="s">
        <v>82</v>
      </c>
    </row>
    <row r="400" s="2" customFormat="1" ht="21.75" customHeight="1">
      <c r="A400" s="38"/>
      <c r="B400" s="39"/>
      <c r="C400" s="216" t="s">
        <v>619</v>
      </c>
      <c r="D400" s="216" t="s">
        <v>142</v>
      </c>
      <c r="E400" s="217" t="s">
        <v>620</v>
      </c>
      <c r="F400" s="218" t="s">
        <v>621</v>
      </c>
      <c r="G400" s="219" t="s">
        <v>177</v>
      </c>
      <c r="H400" s="220">
        <v>2</v>
      </c>
      <c r="I400" s="221"/>
      <c r="J400" s="222">
        <f>ROUND(I400*H400,2)</f>
        <v>0</v>
      </c>
      <c r="K400" s="223"/>
      <c r="L400" s="44"/>
      <c r="M400" s="224" t="s">
        <v>1</v>
      </c>
      <c r="N400" s="225" t="s">
        <v>40</v>
      </c>
      <c r="O400" s="92"/>
      <c r="P400" s="226">
        <f>O400*H400</f>
        <v>0</v>
      </c>
      <c r="Q400" s="226">
        <v>0.00051999999999999995</v>
      </c>
      <c r="R400" s="226">
        <f>Q400*H400</f>
        <v>0.0010399999999999999</v>
      </c>
      <c r="S400" s="226">
        <v>0</v>
      </c>
      <c r="T400" s="227">
        <f>S400*H400</f>
        <v>0</v>
      </c>
      <c r="U400" s="38"/>
      <c r="V400" s="38"/>
      <c r="W400" s="38"/>
      <c r="X400" s="38"/>
      <c r="Y400" s="38"/>
      <c r="Z400" s="38"/>
      <c r="AA400" s="38"/>
      <c r="AB400" s="38"/>
      <c r="AC400" s="38"/>
      <c r="AD400" s="38"/>
      <c r="AE400" s="38"/>
      <c r="AR400" s="228" t="s">
        <v>234</v>
      </c>
      <c r="AT400" s="228" t="s">
        <v>142</v>
      </c>
      <c r="AU400" s="228" t="s">
        <v>82</v>
      </c>
      <c r="AY400" s="17" t="s">
        <v>140</v>
      </c>
      <c r="BE400" s="229">
        <f>IF(N400="základní",J400,0)</f>
        <v>0</v>
      </c>
      <c r="BF400" s="229">
        <f>IF(N400="snížená",J400,0)</f>
        <v>0</v>
      </c>
      <c r="BG400" s="229">
        <f>IF(N400="zákl. přenesená",J400,0)</f>
        <v>0</v>
      </c>
      <c r="BH400" s="229">
        <f>IF(N400="sníž. přenesená",J400,0)</f>
        <v>0</v>
      </c>
      <c r="BI400" s="229">
        <f>IF(N400="nulová",J400,0)</f>
        <v>0</v>
      </c>
      <c r="BJ400" s="17" t="s">
        <v>146</v>
      </c>
      <c r="BK400" s="229">
        <f>ROUND(I400*H400,2)</f>
        <v>0</v>
      </c>
      <c r="BL400" s="17" t="s">
        <v>234</v>
      </c>
      <c r="BM400" s="228" t="s">
        <v>622</v>
      </c>
    </row>
    <row r="401" s="2" customFormat="1">
      <c r="A401" s="38"/>
      <c r="B401" s="39"/>
      <c r="C401" s="40"/>
      <c r="D401" s="230" t="s">
        <v>148</v>
      </c>
      <c r="E401" s="40"/>
      <c r="F401" s="231" t="s">
        <v>621</v>
      </c>
      <c r="G401" s="40"/>
      <c r="H401" s="40"/>
      <c r="I401" s="232"/>
      <c r="J401" s="40"/>
      <c r="K401" s="40"/>
      <c r="L401" s="44"/>
      <c r="M401" s="233"/>
      <c r="N401" s="234"/>
      <c r="O401" s="92"/>
      <c r="P401" s="92"/>
      <c r="Q401" s="92"/>
      <c r="R401" s="92"/>
      <c r="S401" s="92"/>
      <c r="T401" s="93"/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T401" s="17" t="s">
        <v>148</v>
      </c>
      <c r="AU401" s="17" t="s">
        <v>82</v>
      </c>
    </row>
    <row r="402" s="2" customFormat="1" ht="24.15" customHeight="1">
      <c r="A402" s="38"/>
      <c r="B402" s="39"/>
      <c r="C402" s="216" t="s">
        <v>623</v>
      </c>
      <c r="D402" s="216" t="s">
        <v>142</v>
      </c>
      <c r="E402" s="217" t="s">
        <v>624</v>
      </c>
      <c r="F402" s="218" t="s">
        <v>625</v>
      </c>
      <c r="G402" s="219" t="s">
        <v>177</v>
      </c>
      <c r="H402" s="220">
        <v>4</v>
      </c>
      <c r="I402" s="221"/>
      <c r="J402" s="222">
        <f>ROUND(I402*H402,2)</f>
        <v>0</v>
      </c>
      <c r="K402" s="223"/>
      <c r="L402" s="44"/>
      <c r="M402" s="224" t="s">
        <v>1</v>
      </c>
      <c r="N402" s="225" t="s">
        <v>40</v>
      </c>
      <c r="O402" s="92"/>
      <c r="P402" s="226">
        <f>O402*H402</f>
        <v>0</v>
      </c>
      <c r="Q402" s="226">
        <v>0.00025000000000000001</v>
      </c>
      <c r="R402" s="226">
        <f>Q402*H402</f>
        <v>0.001</v>
      </c>
      <c r="S402" s="226">
        <v>0</v>
      </c>
      <c r="T402" s="227">
        <f>S402*H402</f>
        <v>0</v>
      </c>
      <c r="U402" s="38"/>
      <c r="V402" s="38"/>
      <c r="W402" s="38"/>
      <c r="X402" s="38"/>
      <c r="Y402" s="38"/>
      <c r="Z402" s="38"/>
      <c r="AA402" s="38"/>
      <c r="AB402" s="38"/>
      <c r="AC402" s="38"/>
      <c r="AD402" s="38"/>
      <c r="AE402" s="38"/>
      <c r="AR402" s="228" t="s">
        <v>234</v>
      </c>
      <c r="AT402" s="228" t="s">
        <v>142</v>
      </c>
      <c r="AU402" s="228" t="s">
        <v>82</v>
      </c>
      <c r="AY402" s="17" t="s">
        <v>140</v>
      </c>
      <c r="BE402" s="229">
        <f>IF(N402="základní",J402,0)</f>
        <v>0</v>
      </c>
      <c r="BF402" s="229">
        <f>IF(N402="snížená",J402,0)</f>
        <v>0</v>
      </c>
      <c r="BG402" s="229">
        <f>IF(N402="zákl. přenesená",J402,0)</f>
        <v>0</v>
      </c>
      <c r="BH402" s="229">
        <f>IF(N402="sníž. přenesená",J402,0)</f>
        <v>0</v>
      </c>
      <c r="BI402" s="229">
        <f>IF(N402="nulová",J402,0)</f>
        <v>0</v>
      </c>
      <c r="BJ402" s="17" t="s">
        <v>146</v>
      </c>
      <c r="BK402" s="229">
        <f>ROUND(I402*H402,2)</f>
        <v>0</v>
      </c>
      <c r="BL402" s="17" t="s">
        <v>234</v>
      </c>
      <c r="BM402" s="228" t="s">
        <v>626</v>
      </c>
    </row>
    <row r="403" s="2" customFormat="1">
      <c r="A403" s="38"/>
      <c r="B403" s="39"/>
      <c r="C403" s="40"/>
      <c r="D403" s="230" t="s">
        <v>148</v>
      </c>
      <c r="E403" s="40"/>
      <c r="F403" s="231" t="s">
        <v>625</v>
      </c>
      <c r="G403" s="40"/>
      <c r="H403" s="40"/>
      <c r="I403" s="232"/>
      <c r="J403" s="40"/>
      <c r="K403" s="40"/>
      <c r="L403" s="44"/>
      <c r="M403" s="233"/>
      <c r="N403" s="234"/>
      <c r="O403" s="92"/>
      <c r="P403" s="92"/>
      <c r="Q403" s="92"/>
      <c r="R403" s="92"/>
      <c r="S403" s="92"/>
      <c r="T403" s="93"/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  <c r="AT403" s="17" t="s">
        <v>148</v>
      </c>
      <c r="AU403" s="17" t="s">
        <v>82</v>
      </c>
    </row>
    <row r="404" s="2" customFormat="1">
      <c r="A404" s="38"/>
      <c r="B404" s="39"/>
      <c r="C404" s="40"/>
      <c r="D404" s="230" t="s">
        <v>238</v>
      </c>
      <c r="E404" s="40"/>
      <c r="F404" s="257" t="s">
        <v>627</v>
      </c>
      <c r="G404" s="40"/>
      <c r="H404" s="40"/>
      <c r="I404" s="232"/>
      <c r="J404" s="40"/>
      <c r="K404" s="40"/>
      <c r="L404" s="44"/>
      <c r="M404" s="233"/>
      <c r="N404" s="234"/>
      <c r="O404" s="92"/>
      <c r="P404" s="92"/>
      <c r="Q404" s="92"/>
      <c r="R404" s="92"/>
      <c r="S404" s="92"/>
      <c r="T404" s="93"/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T404" s="17" t="s">
        <v>238</v>
      </c>
      <c r="AU404" s="17" t="s">
        <v>82</v>
      </c>
    </row>
    <row r="405" s="2" customFormat="1" ht="33" customHeight="1">
      <c r="A405" s="38"/>
      <c r="B405" s="39"/>
      <c r="C405" s="216" t="s">
        <v>628</v>
      </c>
      <c r="D405" s="216" t="s">
        <v>142</v>
      </c>
      <c r="E405" s="217" t="s">
        <v>629</v>
      </c>
      <c r="F405" s="218" t="s">
        <v>630</v>
      </c>
      <c r="G405" s="219" t="s">
        <v>177</v>
      </c>
      <c r="H405" s="220">
        <v>25</v>
      </c>
      <c r="I405" s="221"/>
      <c r="J405" s="222">
        <f>ROUND(I405*H405,2)</f>
        <v>0</v>
      </c>
      <c r="K405" s="223"/>
      <c r="L405" s="44"/>
      <c r="M405" s="224" t="s">
        <v>1</v>
      </c>
      <c r="N405" s="225" t="s">
        <v>40</v>
      </c>
      <c r="O405" s="92"/>
      <c r="P405" s="226">
        <f>O405*H405</f>
        <v>0</v>
      </c>
      <c r="Q405" s="226">
        <v>0.00069999999999999999</v>
      </c>
      <c r="R405" s="226">
        <f>Q405*H405</f>
        <v>0.017499999999999998</v>
      </c>
      <c r="S405" s="226">
        <v>0</v>
      </c>
      <c r="T405" s="227">
        <f>S405*H405</f>
        <v>0</v>
      </c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R405" s="228" t="s">
        <v>234</v>
      </c>
      <c r="AT405" s="228" t="s">
        <v>142</v>
      </c>
      <c r="AU405" s="228" t="s">
        <v>82</v>
      </c>
      <c r="AY405" s="17" t="s">
        <v>140</v>
      </c>
      <c r="BE405" s="229">
        <f>IF(N405="základní",J405,0)</f>
        <v>0</v>
      </c>
      <c r="BF405" s="229">
        <f>IF(N405="snížená",J405,0)</f>
        <v>0</v>
      </c>
      <c r="BG405" s="229">
        <f>IF(N405="zákl. přenesená",J405,0)</f>
        <v>0</v>
      </c>
      <c r="BH405" s="229">
        <f>IF(N405="sníž. přenesená",J405,0)</f>
        <v>0</v>
      </c>
      <c r="BI405" s="229">
        <f>IF(N405="nulová",J405,0)</f>
        <v>0</v>
      </c>
      <c r="BJ405" s="17" t="s">
        <v>146</v>
      </c>
      <c r="BK405" s="229">
        <f>ROUND(I405*H405,2)</f>
        <v>0</v>
      </c>
      <c r="BL405" s="17" t="s">
        <v>234</v>
      </c>
      <c r="BM405" s="228" t="s">
        <v>631</v>
      </c>
    </row>
    <row r="406" s="2" customFormat="1">
      <c r="A406" s="38"/>
      <c r="B406" s="39"/>
      <c r="C406" s="40"/>
      <c r="D406" s="230" t="s">
        <v>148</v>
      </c>
      <c r="E406" s="40"/>
      <c r="F406" s="231" t="s">
        <v>630</v>
      </c>
      <c r="G406" s="40"/>
      <c r="H406" s="40"/>
      <c r="I406" s="232"/>
      <c r="J406" s="40"/>
      <c r="K406" s="40"/>
      <c r="L406" s="44"/>
      <c r="M406" s="233"/>
      <c r="N406" s="234"/>
      <c r="O406" s="92"/>
      <c r="P406" s="92"/>
      <c r="Q406" s="92"/>
      <c r="R406" s="92"/>
      <c r="S406" s="92"/>
      <c r="T406" s="93"/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  <c r="AT406" s="17" t="s">
        <v>148</v>
      </c>
      <c r="AU406" s="17" t="s">
        <v>82</v>
      </c>
    </row>
    <row r="407" s="2" customFormat="1">
      <c r="A407" s="38"/>
      <c r="B407" s="39"/>
      <c r="C407" s="40"/>
      <c r="D407" s="230" t="s">
        <v>238</v>
      </c>
      <c r="E407" s="40"/>
      <c r="F407" s="257" t="s">
        <v>632</v>
      </c>
      <c r="G407" s="40"/>
      <c r="H407" s="40"/>
      <c r="I407" s="232"/>
      <c r="J407" s="40"/>
      <c r="K407" s="40"/>
      <c r="L407" s="44"/>
      <c r="M407" s="233"/>
      <c r="N407" s="234"/>
      <c r="O407" s="92"/>
      <c r="P407" s="92"/>
      <c r="Q407" s="92"/>
      <c r="R407" s="92"/>
      <c r="S407" s="92"/>
      <c r="T407" s="93"/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T407" s="17" t="s">
        <v>238</v>
      </c>
      <c r="AU407" s="17" t="s">
        <v>82</v>
      </c>
    </row>
    <row r="408" s="2" customFormat="1" ht="24.15" customHeight="1">
      <c r="A408" s="38"/>
      <c r="B408" s="39"/>
      <c r="C408" s="216" t="s">
        <v>633</v>
      </c>
      <c r="D408" s="216" t="s">
        <v>142</v>
      </c>
      <c r="E408" s="217" t="s">
        <v>634</v>
      </c>
      <c r="F408" s="218" t="s">
        <v>635</v>
      </c>
      <c r="G408" s="219" t="s">
        <v>177</v>
      </c>
      <c r="H408" s="220">
        <v>9</v>
      </c>
      <c r="I408" s="221"/>
      <c r="J408" s="222">
        <f>ROUND(I408*H408,2)</f>
        <v>0</v>
      </c>
      <c r="K408" s="223"/>
      <c r="L408" s="44"/>
      <c r="M408" s="224" t="s">
        <v>1</v>
      </c>
      <c r="N408" s="225" t="s">
        <v>40</v>
      </c>
      <c r="O408" s="92"/>
      <c r="P408" s="226">
        <f>O408*H408</f>
        <v>0</v>
      </c>
      <c r="Q408" s="226">
        <v>0.00024000000000000001</v>
      </c>
      <c r="R408" s="226">
        <f>Q408*H408</f>
        <v>0.00216</v>
      </c>
      <c r="S408" s="226">
        <v>0</v>
      </c>
      <c r="T408" s="227">
        <f>S408*H408</f>
        <v>0</v>
      </c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R408" s="228" t="s">
        <v>234</v>
      </c>
      <c r="AT408" s="228" t="s">
        <v>142</v>
      </c>
      <c r="AU408" s="228" t="s">
        <v>82</v>
      </c>
      <c r="AY408" s="17" t="s">
        <v>140</v>
      </c>
      <c r="BE408" s="229">
        <f>IF(N408="základní",J408,0)</f>
        <v>0</v>
      </c>
      <c r="BF408" s="229">
        <f>IF(N408="snížená",J408,0)</f>
        <v>0</v>
      </c>
      <c r="BG408" s="229">
        <f>IF(N408="zákl. přenesená",J408,0)</f>
        <v>0</v>
      </c>
      <c r="BH408" s="229">
        <f>IF(N408="sníž. přenesená",J408,0)</f>
        <v>0</v>
      </c>
      <c r="BI408" s="229">
        <f>IF(N408="nulová",J408,0)</f>
        <v>0</v>
      </c>
      <c r="BJ408" s="17" t="s">
        <v>146</v>
      </c>
      <c r="BK408" s="229">
        <f>ROUND(I408*H408,2)</f>
        <v>0</v>
      </c>
      <c r="BL408" s="17" t="s">
        <v>234</v>
      </c>
      <c r="BM408" s="228" t="s">
        <v>636</v>
      </c>
    </row>
    <row r="409" s="2" customFormat="1">
      <c r="A409" s="38"/>
      <c r="B409" s="39"/>
      <c r="C409" s="40"/>
      <c r="D409" s="230" t="s">
        <v>148</v>
      </c>
      <c r="E409" s="40"/>
      <c r="F409" s="231" t="s">
        <v>635</v>
      </c>
      <c r="G409" s="40"/>
      <c r="H409" s="40"/>
      <c r="I409" s="232"/>
      <c r="J409" s="40"/>
      <c r="K409" s="40"/>
      <c r="L409" s="44"/>
      <c r="M409" s="233"/>
      <c r="N409" s="234"/>
      <c r="O409" s="92"/>
      <c r="P409" s="92"/>
      <c r="Q409" s="92"/>
      <c r="R409" s="92"/>
      <c r="S409" s="92"/>
      <c r="T409" s="93"/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T409" s="17" t="s">
        <v>148</v>
      </c>
      <c r="AU409" s="17" t="s">
        <v>82</v>
      </c>
    </row>
    <row r="410" s="2" customFormat="1" ht="24.15" customHeight="1">
      <c r="A410" s="38"/>
      <c r="B410" s="39"/>
      <c r="C410" s="216" t="s">
        <v>637</v>
      </c>
      <c r="D410" s="216" t="s">
        <v>142</v>
      </c>
      <c r="E410" s="217" t="s">
        <v>638</v>
      </c>
      <c r="F410" s="218" t="s">
        <v>639</v>
      </c>
      <c r="G410" s="219" t="s">
        <v>177</v>
      </c>
      <c r="H410" s="220">
        <v>22</v>
      </c>
      <c r="I410" s="221"/>
      <c r="J410" s="222">
        <f>ROUND(I410*H410,2)</f>
        <v>0</v>
      </c>
      <c r="K410" s="223"/>
      <c r="L410" s="44"/>
      <c r="M410" s="224" t="s">
        <v>1</v>
      </c>
      <c r="N410" s="225" t="s">
        <v>40</v>
      </c>
      <c r="O410" s="92"/>
      <c r="P410" s="226">
        <f>O410*H410</f>
        <v>0</v>
      </c>
      <c r="Q410" s="226">
        <v>0.00018000000000000001</v>
      </c>
      <c r="R410" s="226">
        <f>Q410*H410</f>
        <v>0.00396</v>
      </c>
      <c r="S410" s="226">
        <v>0</v>
      </c>
      <c r="T410" s="227">
        <f>S410*H410</f>
        <v>0</v>
      </c>
      <c r="U410" s="38"/>
      <c r="V410" s="38"/>
      <c r="W410" s="38"/>
      <c r="X410" s="38"/>
      <c r="Y410" s="38"/>
      <c r="Z410" s="38"/>
      <c r="AA410" s="38"/>
      <c r="AB410" s="38"/>
      <c r="AC410" s="38"/>
      <c r="AD410" s="38"/>
      <c r="AE410" s="38"/>
      <c r="AR410" s="228" t="s">
        <v>234</v>
      </c>
      <c r="AT410" s="228" t="s">
        <v>142</v>
      </c>
      <c r="AU410" s="228" t="s">
        <v>82</v>
      </c>
      <c r="AY410" s="17" t="s">
        <v>140</v>
      </c>
      <c r="BE410" s="229">
        <f>IF(N410="základní",J410,0)</f>
        <v>0</v>
      </c>
      <c r="BF410" s="229">
        <f>IF(N410="snížená",J410,0)</f>
        <v>0</v>
      </c>
      <c r="BG410" s="229">
        <f>IF(N410="zákl. přenesená",J410,0)</f>
        <v>0</v>
      </c>
      <c r="BH410" s="229">
        <f>IF(N410="sníž. přenesená",J410,0)</f>
        <v>0</v>
      </c>
      <c r="BI410" s="229">
        <f>IF(N410="nulová",J410,0)</f>
        <v>0</v>
      </c>
      <c r="BJ410" s="17" t="s">
        <v>146</v>
      </c>
      <c r="BK410" s="229">
        <f>ROUND(I410*H410,2)</f>
        <v>0</v>
      </c>
      <c r="BL410" s="17" t="s">
        <v>234</v>
      </c>
      <c r="BM410" s="228" t="s">
        <v>640</v>
      </c>
    </row>
    <row r="411" s="2" customFormat="1">
      <c r="A411" s="38"/>
      <c r="B411" s="39"/>
      <c r="C411" s="40"/>
      <c r="D411" s="230" t="s">
        <v>148</v>
      </c>
      <c r="E411" s="40"/>
      <c r="F411" s="231" t="s">
        <v>639</v>
      </c>
      <c r="G411" s="40"/>
      <c r="H411" s="40"/>
      <c r="I411" s="232"/>
      <c r="J411" s="40"/>
      <c r="K411" s="40"/>
      <c r="L411" s="44"/>
      <c r="M411" s="233"/>
      <c r="N411" s="234"/>
      <c r="O411" s="92"/>
      <c r="P411" s="92"/>
      <c r="Q411" s="92"/>
      <c r="R411" s="92"/>
      <c r="S411" s="92"/>
      <c r="T411" s="93"/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  <c r="AT411" s="17" t="s">
        <v>148</v>
      </c>
      <c r="AU411" s="17" t="s">
        <v>82</v>
      </c>
    </row>
    <row r="412" s="2" customFormat="1" ht="24.15" customHeight="1">
      <c r="A412" s="38"/>
      <c r="B412" s="39"/>
      <c r="C412" s="216" t="s">
        <v>641</v>
      </c>
      <c r="D412" s="216" t="s">
        <v>142</v>
      </c>
      <c r="E412" s="217" t="s">
        <v>642</v>
      </c>
      <c r="F412" s="218" t="s">
        <v>643</v>
      </c>
      <c r="G412" s="219" t="s">
        <v>177</v>
      </c>
      <c r="H412" s="220">
        <v>1</v>
      </c>
      <c r="I412" s="221"/>
      <c r="J412" s="222">
        <f>ROUND(I412*H412,2)</f>
        <v>0</v>
      </c>
      <c r="K412" s="223"/>
      <c r="L412" s="44"/>
      <c r="M412" s="224" t="s">
        <v>1</v>
      </c>
      <c r="N412" s="225" t="s">
        <v>40</v>
      </c>
      <c r="O412" s="92"/>
      <c r="P412" s="226">
        <f>O412*H412</f>
        <v>0</v>
      </c>
      <c r="Q412" s="226">
        <v>0.00022000000000000001</v>
      </c>
      <c r="R412" s="226">
        <f>Q412*H412</f>
        <v>0.00022000000000000001</v>
      </c>
      <c r="S412" s="226">
        <v>0</v>
      </c>
      <c r="T412" s="227">
        <f>S412*H412</f>
        <v>0</v>
      </c>
      <c r="U412" s="38"/>
      <c r="V412" s="38"/>
      <c r="W412" s="38"/>
      <c r="X412" s="38"/>
      <c r="Y412" s="38"/>
      <c r="Z412" s="38"/>
      <c r="AA412" s="38"/>
      <c r="AB412" s="38"/>
      <c r="AC412" s="38"/>
      <c r="AD412" s="38"/>
      <c r="AE412" s="38"/>
      <c r="AR412" s="228" t="s">
        <v>234</v>
      </c>
      <c r="AT412" s="228" t="s">
        <v>142</v>
      </c>
      <c r="AU412" s="228" t="s">
        <v>82</v>
      </c>
      <c r="AY412" s="17" t="s">
        <v>140</v>
      </c>
      <c r="BE412" s="229">
        <f>IF(N412="základní",J412,0)</f>
        <v>0</v>
      </c>
      <c r="BF412" s="229">
        <f>IF(N412="snížená",J412,0)</f>
        <v>0</v>
      </c>
      <c r="BG412" s="229">
        <f>IF(N412="zákl. přenesená",J412,0)</f>
        <v>0</v>
      </c>
      <c r="BH412" s="229">
        <f>IF(N412="sníž. přenesená",J412,0)</f>
        <v>0</v>
      </c>
      <c r="BI412" s="229">
        <f>IF(N412="nulová",J412,0)</f>
        <v>0</v>
      </c>
      <c r="BJ412" s="17" t="s">
        <v>146</v>
      </c>
      <c r="BK412" s="229">
        <f>ROUND(I412*H412,2)</f>
        <v>0</v>
      </c>
      <c r="BL412" s="17" t="s">
        <v>234</v>
      </c>
      <c r="BM412" s="228" t="s">
        <v>644</v>
      </c>
    </row>
    <row r="413" s="2" customFormat="1">
      <c r="A413" s="38"/>
      <c r="B413" s="39"/>
      <c r="C413" s="40"/>
      <c r="D413" s="230" t="s">
        <v>148</v>
      </c>
      <c r="E413" s="40"/>
      <c r="F413" s="231" t="s">
        <v>643</v>
      </c>
      <c r="G413" s="40"/>
      <c r="H413" s="40"/>
      <c r="I413" s="232"/>
      <c r="J413" s="40"/>
      <c r="K413" s="40"/>
      <c r="L413" s="44"/>
      <c r="M413" s="233"/>
      <c r="N413" s="234"/>
      <c r="O413" s="92"/>
      <c r="P413" s="92"/>
      <c r="Q413" s="92"/>
      <c r="R413" s="92"/>
      <c r="S413" s="92"/>
      <c r="T413" s="93"/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T413" s="17" t="s">
        <v>148</v>
      </c>
      <c r="AU413" s="17" t="s">
        <v>82</v>
      </c>
    </row>
    <row r="414" s="2" customFormat="1" ht="44.25" customHeight="1">
      <c r="A414" s="38"/>
      <c r="B414" s="39"/>
      <c r="C414" s="216" t="s">
        <v>645</v>
      </c>
      <c r="D414" s="216" t="s">
        <v>142</v>
      </c>
      <c r="E414" s="217" t="s">
        <v>646</v>
      </c>
      <c r="F414" s="218" t="s">
        <v>647</v>
      </c>
      <c r="G414" s="219" t="s">
        <v>177</v>
      </c>
      <c r="H414" s="220">
        <v>4</v>
      </c>
      <c r="I414" s="221"/>
      <c r="J414" s="222">
        <f>ROUND(I414*H414,2)</f>
        <v>0</v>
      </c>
      <c r="K414" s="223"/>
      <c r="L414" s="44"/>
      <c r="M414" s="224" t="s">
        <v>1</v>
      </c>
      <c r="N414" s="225" t="s">
        <v>40</v>
      </c>
      <c r="O414" s="92"/>
      <c r="P414" s="226">
        <f>O414*H414</f>
        <v>0</v>
      </c>
      <c r="Q414" s="226">
        <v>0.00124</v>
      </c>
      <c r="R414" s="226">
        <f>Q414*H414</f>
        <v>0.00496</v>
      </c>
      <c r="S414" s="226">
        <v>0</v>
      </c>
      <c r="T414" s="227">
        <f>S414*H414</f>
        <v>0</v>
      </c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  <c r="AR414" s="228" t="s">
        <v>234</v>
      </c>
      <c r="AT414" s="228" t="s">
        <v>142</v>
      </c>
      <c r="AU414" s="228" t="s">
        <v>82</v>
      </c>
      <c r="AY414" s="17" t="s">
        <v>140</v>
      </c>
      <c r="BE414" s="229">
        <f>IF(N414="základní",J414,0)</f>
        <v>0</v>
      </c>
      <c r="BF414" s="229">
        <f>IF(N414="snížená",J414,0)</f>
        <v>0</v>
      </c>
      <c r="BG414" s="229">
        <f>IF(N414="zákl. přenesená",J414,0)</f>
        <v>0</v>
      </c>
      <c r="BH414" s="229">
        <f>IF(N414="sníž. přenesená",J414,0)</f>
        <v>0</v>
      </c>
      <c r="BI414" s="229">
        <f>IF(N414="nulová",J414,0)</f>
        <v>0</v>
      </c>
      <c r="BJ414" s="17" t="s">
        <v>146</v>
      </c>
      <c r="BK414" s="229">
        <f>ROUND(I414*H414,2)</f>
        <v>0</v>
      </c>
      <c r="BL414" s="17" t="s">
        <v>234</v>
      </c>
      <c r="BM414" s="228" t="s">
        <v>648</v>
      </c>
    </row>
    <row r="415" s="2" customFormat="1">
      <c r="A415" s="38"/>
      <c r="B415" s="39"/>
      <c r="C415" s="40"/>
      <c r="D415" s="230" t="s">
        <v>148</v>
      </c>
      <c r="E415" s="40"/>
      <c r="F415" s="231" t="s">
        <v>647</v>
      </c>
      <c r="G415" s="40"/>
      <c r="H415" s="40"/>
      <c r="I415" s="232"/>
      <c r="J415" s="40"/>
      <c r="K415" s="40"/>
      <c r="L415" s="44"/>
      <c r="M415" s="233"/>
      <c r="N415" s="234"/>
      <c r="O415" s="92"/>
      <c r="P415" s="92"/>
      <c r="Q415" s="92"/>
      <c r="R415" s="92"/>
      <c r="S415" s="92"/>
      <c r="T415" s="93"/>
      <c r="U415" s="38"/>
      <c r="V415" s="38"/>
      <c r="W415" s="38"/>
      <c r="X415" s="38"/>
      <c r="Y415" s="38"/>
      <c r="Z415" s="38"/>
      <c r="AA415" s="38"/>
      <c r="AB415" s="38"/>
      <c r="AC415" s="38"/>
      <c r="AD415" s="38"/>
      <c r="AE415" s="38"/>
      <c r="AT415" s="17" t="s">
        <v>148</v>
      </c>
      <c r="AU415" s="17" t="s">
        <v>82</v>
      </c>
    </row>
    <row r="416" s="2" customFormat="1" ht="33" customHeight="1">
      <c r="A416" s="38"/>
      <c r="B416" s="39"/>
      <c r="C416" s="216" t="s">
        <v>649</v>
      </c>
      <c r="D416" s="216" t="s">
        <v>142</v>
      </c>
      <c r="E416" s="217" t="s">
        <v>650</v>
      </c>
      <c r="F416" s="218" t="s">
        <v>651</v>
      </c>
      <c r="G416" s="219" t="s">
        <v>177</v>
      </c>
      <c r="H416" s="220">
        <v>1</v>
      </c>
      <c r="I416" s="221"/>
      <c r="J416" s="222">
        <f>ROUND(I416*H416,2)</f>
        <v>0</v>
      </c>
      <c r="K416" s="223"/>
      <c r="L416" s="44"/>
      <c r="M416" s="224" t="s">
        <v>1</v>
      </c>
      <c r="N416" s="225" t="s">
        <v>40</v>
      </c>
      <c r="O416" s="92"/>
      <c r="P416" s="226">
        <f>O416*H416</f>
        <v>0</v>
      </c>
      <c r="Q416" s="226">
        <v>0.00040000000000000002</v>
      </c>
      <c r="R416" s="226">
        <f>Q416*H416</f>
        <v>0.00040000000000000002</v>
      </c>
      <c r="S416" s="226">
        <v>0</v>
      </c>
      <c r="T416" s="227">
        <f>S416*H416</f>
        <v>0</v>
      </c>
      <c r="U416" s="38"/>
      <c r="V416" s="38"/>
      <c r="W416" s="38"/>
      <c r="X416" s="38"/>
      <c r="Y416" s="38"/>
      <c r="Z416" s="38"/>
      <c r="AA416" s="38"/>
      <c r="AB416" s="38"/>
      <c r="AC416" s="38"/>
      <c r="AD416" s="38"/>
      <c r="AE416" s="38"/>
      <c r="AR416" s="228" t="s">
        <v>234</v>
      </c>
      <c r="AT416" s="228" t="s">
        <v>142</v>
      </c>
      <c r="AU416" s="228" t="s">
        <v>82</v>
      </c>
      <c r="AY416" s="17" t="s">
        <v>140</v>
      </c>
      <c r="BE416" s="229">
        <f>IF(N416="základní",J416,0)</f>
        <v>0</v>
      </c>
      <c r="BF416" s="229">
        <f>IF(N416="snížená",J416,0)</f>
        <v>0</v>
      </c>
      <c r="BG416" s="229">
        <f>IF(N416="zákl. přenesená",J416,0)</f>
        <v>0</v>
      </c>
      <c r="BH416" s="229">
        <f>IF(N416="sníž. přenesená",J416,0)</f>
        <v>0</v>
      </c>
      <c r="BI416" s="229">
        <f>IF(N416="nulová",J416,0)</f>
        <v>0</v>
      </c>
      <c r="BJ416" s="17" t="s">
        <v>146</v>
      </c>
      <c r="BK416" s="229">
        <f>ROUND(I416*H416,2)</f>
        <v>0</v>
      </c>
      <c r="BL416" s="17" t="s">
        <v>234</v>
      </c>
      <c r="BM416" s="228" t="s">
        <v>652</v>
      </c>
    </row>
    <row r="417" s="2" customFormat="1">
      <c r="A417" s="38"/>
      <c r="B417" s="39"/>
      <c r="C417" s="40"/>
      <c r="D417" s="230" t="s">
        <v>148</v>
      </c>
      <c r="E417" s="40"/>
      <c r="F417" s="231" t="s">
        <v>651</v>
      </c>
      <c r="G417" s="40"/>
      <c r="H417" s="40"/>
      <c r="I417" s="232"/>
      <c r="J417" s="40"/>
      <c r="K417" s="40"/>
      <c r="L417" s="44"/>
      <c r="M417" s="233"/>
      <c r="N417" s="234"/>
      <c r="O417" s="92"/>
      <c r="P417" s="92"/>
      <c r="Q417" s="92"/>
      <c r="R417" s="92"/>
      <c r="S417" s="92"/>
      <c r="T417" s="93"/>
      <c r="U417" s="38"/>
      <c r="V417" s="38"/>
      <c r="W417" s="38"/>
      <c r="X417" s="38"/>
      <c r="Y417" s="38"/>
      <c r="Z417" s="38"/>
      <c r="AA417" s="38"/>
      <c r="AB417" s="38"/>
      <c r="AC417" s="38"/>
      <c r="AD417" s="38"/>
      <c r="AE417" s="38"/>
      <c r="AT417" s="17" t="s">
        <v>148</v>
      </c>
      <c r="AU417" s="17" t="s">
        <v>82</v>
      </c>
    </row>
    <row r="418" s="2" customFormat="1" ht="24.15" customHeight="1">
      <c r="A418" s="38"/>
      <c r="B418" s="39"/>
      <c r="C418" s="216" t="s">
        <v>653</v>
      </c>
      <c r="D418" s="216" t="s">
        <v>142</v>
      </c>
      <c r="E418" s="217" t="s">
        <v>654</v>
      </c>
      <c r="F418" s="218" t="s">
        <v>655</v>
      </c>
      <c r="G418" s="219" t="s">
        <v>177</v>
      </c>
      <c r="H418" s="220">
        <v>14</v>
      </c>
      <c r="I418" s="221"/>
      <c r="J418" s="222">
        <f>ROUND(I418*H418,2)</f>
        <v>0</v>
      </c>
      <c r="K418" s="223"/>
      <c r="L418" s="44"/>
      <c r="M418" s="224" t="s">
        <v>1</v>
      </c>
      <c r="N418" s="225" t="s">
        <v>40</v>
      </c>
      <c r="O418" s="92"/>
      <c r="P418" s="226">
        <f>O418*H418</f>
        <v>0</v>
      </c>
      <c r="Q418" s="226">
        <v>0.00063000000000000003</v>
      </c>
      <c r="R418" s="226">
        <f>Q418*H418</f>
        <v>0.0088199999999999997</v>
      </c>
      <c r="S418" s="226">
        <v>0</v>
      </c>
      <c r="T418" s="227">
        <f>S418*H418</f>
        <v>0</v>
      </c>
      <c r="U418" s="38"/>
      <c r="V418" s="38"/>
      <c r="W418" s="38"/>
      <c r="X418" s="38"/>
      <c r="Y418" s="38"/>
      <c r="Z418" s="38"/>
      <c r="AA418" s="38"/>
      <c r="AB418" s="38"/>
      <c r="AC418" s="38"/>
      <c r="AD418" s="38"/>
      <c r="AE418" s="38"/>
      <c r="AR418" s="228" t="s">
        <v>234</v>
      </c>
      <c r="AT418" s="228" t="s">
        <v>142</v>
      </c>
      <c r="AU418" s="228" t="s">
        <v>82</v>
      </c>
      <c r="AY418" s="17" t="s">
        <v>140</v>
      </c>
      <c r="BE418" s="229">
        <f>IF(N418="základní",J418,0)</f>
        <v>0</v>
      </c>
      <c r="BF418" s="229">
        <f>IF(N418="snížená",J418,0)</f>
        <v>0</v>
      </c>
      <c r="BG418" s="229">
        <f>IF(N418="zákl. přenesená",J418,0)</f>
        <v>0</v>
      </c>
      <c r="BH418" s="229">
        <f>IF(N418="sníž. přenesená",J418,0)</f>
        <v>0</v>
      </c>
      <c r="BI418" s="229">
        <f>IF(N418="nulová",J418,0)</f>
        <v>0</v>
      </c>
      <c r="BJ418" s="17" t="s">
        <v>146</v>
      </c>
      <c r="BK418" s="229">
        <f>ROUND(I418*H418,2)</f>
        <v>0</v>
      </c>
      <c r="BL418" s="17" t="s">
        <v>234</v>
      </c>
      <c r="BM418" s="228" t="s">
        <v>656</v>
      </c>
    </row>
    <row r="419" s="2" customFormat="1">
      <c r="A419" s="38"/>
      <c r="B419" s="39"/>
      <c r="C419" s="40"/>
      <c r="D419" s="230" t="s">
        <v>148</v>
      </c>
      <c r="E419" s="40"/>
      <c r="F419" s="231" t="s">
        <v>655</v>
      </c>
      <c r="G419" s="40"/>
      <c r="H419" s="40"/>
      <c r="I419" s="232"/>
      <c r="J419" s="40"/>
      <c r="K419" s="40"/>
      <c r="L419" s="44"/>
      <c r="M419" s="233"/>
      <c r="N419" s="234"/>
      <c r="O419" s="92"/>
      <c r="P419" s="92"/>
      <c r="Q419" s="92"/>
      <c r="R419" s="92"/>
      <c r="S419" s="92"/>
      <c r="T419" s="93"/>
      <c r="U419" s="38"/>
      <c r="V419" s="38"/>
      <c r="W419" s="38"/>
      <c r="X419" s="38"/>
      <c r="Y419" s="38"/>
      <c r="Z419" s="38"/>
      <c r="AA419" s="38"/>
      <c r="AB419" s="38"/>
      <c r="AC419" s="38"/>
      <c r="AD419" s="38"/>
      <c r="AE419" s="38"/>
      <c r="AT419" s="17" t="s">
        <v>148</v>
      </c>
      <c r="AU419" s="17" t="s">
        <v>82</v>
      </c>
    </row>
    <row r="420" s="2" customFormat="1" ht="33" customHeight="1">
      <c r="A420" s="38"/>
      <c r="B420" s="39"/>
      <c r="C420" s="216" t="s">
        <v>657</v>
      </c>
      <c r="D420" s="216" t="s">
        <v>142</v>
      </c>
      <c r="E420" s="217" t="s">
        <v>658</v>
      </c>
      <c r="F420" s="218" t="s">
        <v>659</v>
      </c>
      <c r="G420" s="219" t="s">
        <v>177</v>
      </c>
      <c r="H420" s="220">
        <v>6</v>
      </c>
      <c r="I420" s="221"/>
      <c r="J420" s="222">
        <f>ROUND(I420*H420,2)</f>
        <v>0</v>
      </c>
      <c r="K420" s="223"/>
      <c r="L420" s="44"/>
      <c r="M420" s="224" t="s">
        <v>1</v>
      </c>
      <c r="N420" s="225" t="s">
        <v>40</v>
      </c>
      <c r="O420" s="92"/>
      <c r="P420" s="226">
        <f>O420*H420</f>
        <v>0</v>
      </c>
      <c r="Q420" s="226">
        <v>0.00089999999999999998</v>
      </c>
      <c r="R420" s="226">
        <f>Q420*H420</f>
        <v>0.0054000000000000003</v>
      </c>
      <c r="S420" s="226">
        <v>0</v>
      </c>
      <c r="T420" s="227">
        <f>S420*H420</f>
        <v>0</v>
      </c>
      <c r="U420" s="38"/>
      <c r="V420" s="38"/>
      <c r="W420" s="38"/>
      <c r="X420" s="38"/>
      <c r="Y420" s="38"/>
      <c r="Z420" s="38"/>
      <c r="AA420" s="38"/>
      <c r="AB420" s="38"/>
      <c r="AC420" s="38"/>
      <c r="AD420" s="38"/>
      <c r="AE420" s="38"/>
      <c r="AR420" s="228" t="s">
        <v>234</v>
      </c>
      <c r="AT420" s="228" t="s">
        <v>142</v>
      </c>
      <c r="AU420" s="228" t="s">
        <v>82</v>
      </c>
      <c r="AY420" s="17" t="s">
        <v>140</v>
      </c>
      <c r="BE420" s="229">
        <f>IF(N420="základní",J420,0)</f>
        <v>0</v>
      </c>
      <c r="BF420" s="229">
        <f>IF(N420="snížená",J420,0)</f>
        <v>0</v>
      </c>
      <c r="BG420" s="229">
        <f>IF(N420="zákl. přenesená",J420,0)</f>
        <v>0</v>
      </c>
      <c r="BH420" s="229">
        <f>IF(N420="sníž. přenesená",J420,0)</f>
        <v>0</v>
      </c>
      <c r="BI420" s="229">
        <f>IF(N420="nulová",J420,0)</f>
        <v>0</v>
      </c>
      <c r="BJ420" s="17" t="s">
        <v>146</v>
      </c>
      <c r="BK420" s="229">
        <f>ROUND(I420*H420,2)</f>
        <v>0</v>
      </c>
      <c r="BL420" s="17" t="s">
        <v>234</v>
      </c>
      <c r="BM420" s="228" t="s">
        <v>660</v>
      </c>
    </row>
    <row r="421" s="2" customFormat="1">
      <c r="A421" s="38"/>
      <c r="B421" s="39"/>
      <c r="C421" s="40"/>
      <c r="D421" s="230" t="s">
        <v>148</v>
      </c>
      <c r="E421" s="40"/>
      <c r="F421" s="231" t="s">
        <v>659</v>
      </c>
      <c r="G421" s="40"/>
      <c r="H421" s="40"/>
      <c r="I421" s="232"/>
      <c r="J421" s="40"/>
      <c r="K421" s="40"/>
      <c r="L421" s="44"/>
      <c r="M421" s="233"/>
      <c r="N421" s="234"/>
      <c r="O421" s="92"/>
      <c r="P421" s="92"/>
      <c r="Q421" s="92"/>
      <c r="R421" s="92"/>
      <c r="S421" s="92"/>
      <c r="T421" s="93"/>
      <c r="U421" s="38"/>
      <c r="V421" s="38"/>
      <c r="W421" s="38"/>
      <c r="X421" s="38"/>
      <c r="Y421" s="38"/>
      <c r="Z421" s="38"/>
      <c r="AA421" s="38"/>
      <c r="AB421" s="38"/>
      <c r="AC421" s="38"/>
      <c r="AD421" s="38"/>
      <c r="AE421" s="38"/>
      <c r="AT421" s="17" t="s">
        <v>148</v>
      </c>
      <c r="AU421" s="17" t="s">
        <v>82</v>
      </c>
    </row>
    <row r="422" s="2" customFormat="1" ht="24.15" customHeight="1">
      <c r="A422" s="38"/>
      <c r="B422" s="39"/>
      <c r="C422" s="216" t="s">
        <v>661</v>
      </c>
      <c r="D422" s="216" t="s">
        <v>142</v>
      </c>
      <c r="E422" s="217" t="s">
        <v>662</v>
      </c>
      <c r="F422" s="218" t="s">
        <v>663</v>
      </c>
      <c r="G422" s="219" t="s">
        <v>177</v>
      </c>
      <c r="H422" s="220">
        <v>4</v>
      </c>
      <c r="I422" s="221"/>
      <c r="J422" s="222">
        <f>ROUND(I422*H422,2)</f>
        <v>0</v>
      </c>
      <c r="K422" s="223"/>
      <c r="L422" s="44"/>
      <c r="M422" s="224" t="s">
        <v>1</v>
      </c>
      <c r="N422" s="225" t="s">
        <v>40</v>
      </c>
      <c r="O422" s="92"/>
      <c r="P422" s="226">
        <f>O422*H422</f>
        <v>0</v>
      </c>
      <c r="Q422" s="226">
        <v>0.0020999999999999999</v>
      </c>
      <c r="R422" s="226">
        <f>Q422*H422</f>
        <v>0.0083999999999999995</v>
      </c>
      <c r="S422" s="226">
        <v>0</v>
      </c>
      <c r="T422" s="227">
        <f>S422*H422</f>
        <v>0</v>
      </c>
      <c r="U422" s="38"/>
      <c r="V422" s="38"/>
      <c r="W422" s="38"/>
      <c r="X422" s="38"/>
      <c r="Y422" s="38"/>
      <c r="Z422" s="38"/>
      <c r="AA422" s="38"/>
      <c r="AB422" s="38"/>
      <c r="AC422" s="38"/>
      <c r="AD422" s="38"/>
      <c r="AE422" s="38"/>
      <c r="AR422" s="228" t="s">
        <v>234</v>
      </c>
      <c r="AT422" s="228" t="s">
        <v>142</v>
      </c>
      <c r="AU422" s="228" t="s">
        <v>82</v>
      </c>
      <c r="AY422" s="17" t="s">
        <v>140</v>
      </c>
      <c r="BE422" s="229">
        <f>IF(N422="základní",J422,0)</f>
        <v>0</v>
      </c>
      <c r="BF422" s="229">
        <f>IF(N422="snížená",J422,0)</f>
        <v>0</v>
      </c>
      <c r="BG422" s="229">
        <f>IF(N422="zákl. přenesená",J422,0)</f>
        <v>0</v>
      </c>
      <c r="BH422" s="229">
        <f>IF(N422="sníž. přenesená",J422,0)</f>
        <v>0</v>
      </c>
      <c r="BI422" s="229">
        <f>IF(N422="nulová",J422,0)</f>
        <v>0</v>
      </c>
      <c r="BJ422" s="17" t="s">
        <v>146</v>
      </c>
      <c r="BK422" s="229">
        <f>ROUND(I422*H422,2)</f>
        <v>0</v>
      </c>
      <c r="BL422" s="17" t="s">
        <v>234</v>
      </c>
      <c r="BM422" s="228" t="s">
        <v>664</v>
      </c>
    </row>
    <row r="423" s="2" customFormat="1">
      <c r="A423" s="38"/>
      <c r="B423" s="39"/>
      <c r="C423" s="40"/>
      <c r="D423" s="230" t="s">
        <v>148</v>
      </c>
      <c r="E423" s="40"/>
      <c r="F423" s="231" t="s">
        <v>663</v>
      </c>
      <c r="G423" s="40"/>
      <c r="H423" s="40"/>
      <c r="I423" s="232"/>
      <c r="J423" s="40"/>
      <c r="K423" s="40"/>
      <c r="L423" s="44"/>
      <c r="M423" s="233"/>
      <c r="N423" s="234"/>
      <c r="O423" s="92"/>
      <c r="P423" s="92"/>
      <c r="Q423" s="92"/>
      <c r="R423" s="92"/>
      <c r="S423" s="92"/>
      <c r="T423" s="93"/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  <c r="AT423" s="17" t="s">
        <v>148</v>
      </c>
      <c r="AU423" s="17" t="s">
        <v>82</v>
      </c>
    </row>
    <row r="424" s="2" customFormat="1" ht="37.8" customHeight="1">
      <c r="A424" s="38"/>
      <c r="B424" s="39"/>
      <c r="C424" s="216" t="s">
        <v>665</v>
      </c>
      <c r="D424" s="216" t="s">
        <v>142</v>
      </c>
      <c r="E424" s="217" t="s">
        <v>666</v>
      </c>
      <c r="F424" s="218" t="s">
        <v>667</v>
      </c>
      <c r="G424" s="219" t="s">
        <v>177</v>
      </c>
      <c r="H424" s="220">
        <v>3</v>
      </c>
      <c r="I424" s="221"/>
      <c r="J424" s="222">
        <f>ROUND(I424*H424,2)</f>
        <v>0</v>
      </c>
      <c r="K424" s="223"/>
      <c r="L424" s="44"/>
      <c r="M424" s="224" t="s">
        <v>1</v>
      </c>
      <c r="N424" s="225" t="s">
        <v>40</v>
      </c>
      <c r="O424" s="92"/>
      <c r="P424" s="226">
        <f>O424*H424</f>
        <v>0</v>
      </c>
      <c r="Q424" s="226">
        <v>0.00055999999999999995</v>
      </c>
      <c r="R424" s="226">
        <f>Q424*H424</f>
        <v>0.0016799999999999999</v>
      </c>
      <c r="S424" s="226">
        <v>0</v>
      </c>
      <c r="T424" s="227">
        <f>S424*H424</f>
        <v>0</v>
      </c>
      <c r="U424" s="38"/>
      <c r="V424" s="38"/>
      <c r="W424" s="38"/>
      <c r="X424" s="38"/>
      <c r="Y424" s="38"/>
      <c r="Z424" s="38"/>
      <c r="AA424" s="38"/>
      <c r="AB424" s="38"/>
      <c r="AC424" s="38"/>
      <c r="AD424" s="38"/>
      <c r="AE424" s="38"/>
      <c r="AR424" s="228" t="s">
        <v>234</v>
      </c>
      <c r="AT424" s="228" t="s">
        <v>142</v>
      </c>
      <c r="AU424" s="228" t="s">
        <v>82</v>
      </c>
      <c r="AY424" s="17" t="s">
        <v>140</v>
      </c>
      <c r="BE424" s="229">
        <f>IF(N424="základní",J424,0)</f>
        <v>0</v>
      </c>
      <c r="BF424" s="229">
        <f>IF(N424="snížená",J424,0)</f>
        <v>0</v>
      </c>
      <c r="BG424" s="229">
        <f>IF(N424="zákl. přenesená",J424,0)</f>
        <v>0</v>
      </c>
      <c r="BH424" s="229">
        <f>IF(N424="sníž. přenesená",J424,0)</f>
        <v>0</v>
      </c>
      <c r="BI424" s="229">
        <f>IF(N424="nulová",J424,0)</f>
        <v>0</v>
      </c>
      <c r="BJ424" s="17" t="s">
        <v>146</v>
      </c>
      <c r="BK424" s="229">
        <f>ROUND(I424*H424,2)</f>
        <v>0</v>
      </c>
      <c r="BL424" s="17" t="s">
        <v>234</v>
      </c>
      <c r="BM424" s="228" t="s">
        <v>668</v>
      </c>
    </row>
    <row r="425" s="2" customFormat="1">
      <c r="A425" s="38"/>
      <c r="B425" s="39"/>
      <c r="C425" s="40"/>
      <c r="D425" s="230" t="s">
        <v>148</v>
      </c>
      <c r="E425" s="40"/>
      <c r="F425" s="231" t="s">
        <v>667</v>
      </c>
      <c r="G425" s="40"/>
      <c r="H425" s="40"/>
      <c r="I425" s="232"/>
      <c r="J425" s="40"/>
      <c r="K425" s="40"/>
      <c r="L425" s="44"/>
      <c r="M425" s="233"/>
      <c r="N425" s="234"/>
      <c r="O425" s="92"/>
      <c r="P425" s="92"/>
      <c r="Q425" s="92"/>
      <c r="R425" s="92"/>
      <c r="S425" s="92"/>
      <c r="T425" s="93"/>
      <c r="U425" s="38"/>
      <c r="V425" s="38"/>
      <c r="W425" s="38"/>
      <c r="X425" s="38"/>
      <c r="Y425" s="38"/>
      <c r="Z425" s="38"/>
      <c r="AA425" s="38"/>
      <c r="AB425" s="38"/>
      <c r="AC425" s="38"/>
      <c r="AD425" s="38"/>
      <c r="AE425" s="38"/>
      <c r="AT425" s="17" t="s">
        <v>148</v>
      </c>
      <c r="AU425" s="17" t="s">
        <v>82</v>
      </c>
    </row>
    <row r="426" s="2" customFormat="1" ht="37.8" customHeight="1">
      <c r="A426" s="38"/>
      <c r="B426" s="39"/>
      <c r="C426" s="216" t="s">
        <v>669</v>
      </c>
      <c r="D426" s="216" t="s">
        <v>142</v>
      </c>
      <c r="E426" s="217" t="s">
        <v>670</v>
      </c>
      <c r="F426" s="218" t="s">
        <v>671</v>
      </c>
      <c r="G426" s="219" t="s">
        <v>177</v>
      </c>
      <c r="H426" s="220">
        <v>3</v>
      </c>
      <c r="I426" s="221"/>
      <c r="J426" s="222">
        <f>ROUND(I426*H426,2)</f>
        <v>0</v>
      </c>
      <c r="K426" s="223"/>
      <c r="L426" s="44"/>
      <c r="M426" s="224" t="s">
        <v>1</v>
      </c>
      <c r="N426" s="225" t="s">
        <v>40</v>
      </c>
      <c r="O426" s="92"/>
      <c r="P426" s="226">
        <f>O426*H426</f>
        <v>0</v>
      </c>
      <c r="Q426" s="226">
        <v>0.00147</v>
      </c>
      <c r="R426" s="226">
        <f>Q426*H426</f>
        <v>0.0044099999999999999</v>
      </c>
      <c r="S426" s="226">
        <v>0</v>
      </c>
      <c r="T426" s="227">
        <f>S426*H426</f>
        <v>0</v>
      </c>
      <c r="U426" s="38"/>
      <c r="V426" s="38"/>
      <c r="W426" s="38"/>
      <c r="X426" s="38"/>
      <c r="Y426" s="38"/>
      <c r="Z426" s="38"/>
      <c r="AA426" s="38"/>
      <c r="AB426" s="38"/>
      <c r="AC426" s="38"/>
      <c r="AD426" s="38"/>
      <c r="AE426" s="38"/>
      <c r="AR426" s="228" t="s">
        <v>234</v>
      </c>
      <c r="AT426" s="228" t="s">
        <v>142</v>
      </c>
      <c r="AU426" s="228" t="s">
        <v>82</v>
      </c>
      <c r="AY426" s="17" t="s">
        <v>140</v>
      </c>
      <c r="BE426" s="229">
        <f>IF(N426="základní",J426,0)</f>
        <v>0</v>
      </c>
      <c r="BF426" s="229">
        <f>IF(N426="snížená",J426,0)</f>
        <v>0</v>
      </c>
      <c r="BG426" s="229">
        <f>IF(N426="zákl. přenesená",J426,0)</f>
        <v>0</v>
      </c>
      <c r="BH426" s="229">
        <f>IF(N426="sníž. přenesená",J426,0)</f>
        <v>0</v>
      </c>
      <c r="BI426" s="229">
        <f>IF(N426="nulová",J426,0)</f>
        <v>0</v>
      </c>
      <c r="BJ426" s="17" t="s">
        <v>146</v>
      </c>
      <c r="BK426" s="229">
        <f>ROUND(I426*H426,2)</f>
        <v>0</v>
      </c>
      <c r="BL426" s="17" t="s">
        <v>234</v>
      </c>
      <c r="BM426" s="228" t="s">
        <v>672</v>
      </c>
    </row>
    <row r="427" s="2" customFormat="1">
      <c r="A427" s="38"/>
      <c r="B427" s="39"/>
      <c r="C427" s="40"/>
      <c r="D427" s="230" t="s">
        <v>148</v>
      </c>
      <c r="E427" s="40"/>
      <c r="F427" s="231" t="s">
        <v>671</v>
      </c>
      <c r="G427" s="40"/>
      <c r="H427" s="40"/>
      <c r="I427" s="232"/>
      <c r="J427" s="40"/>
      <c r="K427" s="40"/>
      <c r="L427" s="44"/>
      <c r="M427" s="233"/>
      <c r="N427" s="234"/>
      <c r="O427" s="92"/>
      <c r="P427" s="92"/>
      <c r="Q427" s="92"/>
      <c r="R427" s="92"/>
      <c r="S427" s="92"/>
      <c r="T427" s="93"/>
      <c r="U427" s="38"/>
      <c r="V427" s="38"/>
      <c r="W427" s="38"/>
      <c r="X427" s="38"/>
      <c r="Y427" s="38"/>
      <c r="Z427" s="38"/>
      <c r="AA427" s="38"/>
      <c r="AB427" s="38"/>
      <c r="AC427" s="38"/>
      <c r="AD427" s="38"/>
      <c r="AE427" s="38"/>
      <c r="AT427" s="17" t="s">
        <v>148</v>
      </c>
      <c r="AU427" s="17" t="s">
        <v>82</v>
      </c>
    </row>
    <row r="428" s="2" customFormat="1" ht="24.15" customHeight="1">
      <c r="A428" s="38"/>
      <c r="B428" s="39"/>
      <c r="C428" s="216" t="s">
        <v>673</v>
      </c>
      <c r="D428" s="216" t="s">
        <v>142</v>
      </c>
      <c r="E428" s="217" t="s">
        <v>674</v>
      </c>
      <c r="F428" s="218" t="s">
        <v>675</v>
      </c>
      <c r="G428" s="219" t="s">
        <v>155</v>
      </c>
      <c r="H428" s="220">
        <v>0.075999999999999998</v>
      </c>
      <c r="I428" s="221"/>
      <c r="J428" s="222">
        <f>ROUND(I428*H428,2)</f>
        <v>0</v>
      </c>
      <c r="K428" s="223"/>
      <c r="L428" s="44"/>
      <c r="M428" s="224" t="s">
        <v>1</v>
      </c>
      <c r="N428" s="225" t="s">
        <v>40</v>
      </c>
      <c r="O428" s="92"/>
      <c r="P428" s="226">
        <f>O428*H428</f>
        <v>0</v>
      </c>
      <c r="Q428" s="226">
        <v>0</v>
      </c>
      <c r="R428" s="226">
        <f>Q428*H428</f>
        <v>0</v>
      </c>
      <c r="S428" s="226">
        <v>0</v>
      </c>
      <c r="T428" s="227">
        <f>S428*H428</f>
        <v>0</v>
      </c>
      <c r="U428" s="38"/>
      <c r="V428" s="38"/>
      <c r="W428" s="38"/>
      <c r="X428" s="38"/>
      <c r="Y428" s="38"/>
      <c r="Z428" s="38"/>
      <c r="AA428" s="38"/>
      <c r="AB428" s="38"/>
      <c r="AC428" s="38"/>
      <c r="AD428" s="38"/>
      <c r="AE428" s="38"/>
      <c r="AR428" s="228" t="s">
        <v>234</v>
      </c>
      <c r="AT428" s="228" t="s">
        <v>142</v>
      </c>
      <c r="AU428" s="228" t="s">
        <v>82</v>
      </c>
      <c r="AY428" s="17" t="s">
        <v>140</v>
      </c>
      <c r="BE428" s="229">
        <f>IF(N428="základní",J428,0)</f>
        <v>0</v>
      </c>
      <c r="BF428" s="229">
        <f>IF(N428="snížená",J428,0)</f>
        <v>0</v>
      </c>
      <c r="BG428" s="229">
        <f>IF(N428="zákl. přenesená",J428,0)</f>
        <v>0</v>
      </c>
      <c r="BH428" s="229">
        <f>IF(N428="sníž. přenesená",J428,0)</f>
        <v>0</v>
      </c>
      <c r="BI428" s="229">
        <f>IF(N428="nulová",J428,0)</f>
        <v>0</v>
      </c>
      <c r="BJ428" s="17" t="s">
        <v>146</v>
      </c>
      <c r="BK428" s="229">
        <f>ROUND(I428*H428,2)</f>
        <v>0</v>
      </c>
      <c r="BL428" s="17" t="s">
        <v>234</v>
      </c>
      <c r="BM428" s="228" t="s">
        <v>676</v>
      </c>
    </row>
    <row r="429" s="2" customFormat="1">
      <c r="A429" s="38"/>
      <c r="B429" s="39"/>
      <c r="C429" s="40"/>
      <c r="D429" s="230" t="s">
        <v>148</v>
      </c>
      <c r="E429" s="40"/>
      <c r="F429" s="231" t="s">
        <v>677</v>
      </c>
      <c r="G429" s="40"/>
      <c r="H429" s="40"/>
      <c r="I429" s="232"/>
      <c r="J429" s="40"/>
      <c r="K429" s="40"/>
      <c r="L429" s="44"/>
      <c r="M429" s="233"/>
      <c r="N429" s="234"/>
      <c r="O429" s="92"/>
      <c r="P429" s="92"/>
      <c r="Q429" s="92"/>
      <c r="R429" s="92"/>
      <c r="S429" s="92"/>
      <c r="T429" s="93"/>
      <c r="U429" s="38"/>
      <c r="V429" s="38"/>
      <c r="W429" s="38"/>
      <c r="X429" s="38"/>
      <c r="Y429" s="38"/>
      <c r="Z429" s="38"/>
      <c r="AA429" s="38"/>
      <c r="AB429" s="38"/>
      <c r="AC429" s="38"/>
      <c r="AD429" s="38"/>
      <c r="AE429" s="38"/>
      <c r="AT429" s="17" t="s">
        <v>148</v>
      </c>
      <c r="AU429" s="17" t="s">
        <v>82</v>
      </c>
    </row>
    <row r="430" s="12" customFormat="1" ht="22.8" customHeight="1">
      <c r="A430" s="12"/>
      <c r="B430" s="200"/>
      <c r="C430" s="201"/>
      <c r="D430" s="202" t="s">
        <v>72</v>
      </c>
      <c r="E430" s="214" t="s">
        <v>678</v>
      </c>
      <c r="F430" s="214" t="s">
        <v>679</v>
      </c>
      <c r="G430" s="201"/>
      <c r="H430" s="201"/>
      <c r="I430" s="204"/>
      <c r="J430" s="215">
        <f>BK430</f>
        <v>0</v>
      </c>
      <c r="K430" s="201"/>
      <c r="L430" s="206"/>
      <c r="M430" s="207"/>
      <c r="N430" s="208"/>
      <c r="O430" s="208"/>
      <c r="P430" s="209">
        <f>SUM(P431:P481)</f>
        <v>0</v>
      </c>
      <c r="Q430" s="208"/>
      <c r="R430" s="209">
        <f>SUM(R431:R481)</f>
        <v>2.0339699999999996</v>
      </c>
      <c r="S430" s="208"/>
      <c r="T430" s="210">
        <f>SUM(T431:T481)</f>
        <v>0.98048999999999997</v>
      </c>
      <c r="U430" s="12"/>
      <c r="V430" s="12"/>
      <c r="W430" s="12"/>
      <c r="X430" s="12"/>
      <c r="Y430" s="12"/>
      <c r="Z430" s="12"/>
      <c r="AA430" s="12"/>
      <c r="AB430" s="12"/>
      <c r="AC430" s="12"/>
      <c r="AD430" s="12"/>
      <c r="AE430" s="12"/>
      <c r="AR430" s="211" t="s">
        <v>82</v>
      </c>
      <c r="AT430" s="212" t="s">
        <v>72</v>
      </c>
      <c r="AU430" s="212" t="s">
        <v>80</v>
      </c>
      <c r="AY430" s="211" t="s">
        <v>140</v>
      </c>
      <c r="BK430" s="213">
        <f>SUM(BK431:BK481)</f>
        <v>0</v>
      </c>
    </row>
    <row r="431" s="2" customFormat="1" ht="16.5" customHeight="1">
      <c r="A431" s="38"/>
      <c r="B431" s="39"/>
      <c r="C431" s="216" t="s">
        <v>680</v>
      </c>
      <c r="D431" s="216" t="s">
        <v>142</v>
      </c>
      <c r="E431" s="217" t="s">
        <v>681</v>
      </c>
      <c r="F431" s="218" t="s">
        <v>682</v>
      </c>
      <c r="G431" s="219" t="s">
        <v>169</v>
      </c>
      <c r="H431" s="220">
        <v>75</v>
      </c>
      <c r="I431" s="221"/>
      <c r="J431" s="222">
        <f>ROUND(I431*H431,2)</f>
        <v>0</v>
      </c>
      <c r="K431" s="223"/>
      <c r="L431" s="44"/>
      <c r="M431" s="224" t="s">
        <v>1</v>
      </c>
      <c r="N431" s="225" t="s">
        <v>40</v>
      </c>
      <c r="O431" s="92"/>
      <c r="P431" s="226">
        <f>O431*H431</f>
        <v>0</v>
      </c>
      <c r="Q431" s="226">
        <v>0</v>
      </c>
      <c r="R431" s="226">
        <f>Q431*H431</f>
        <v>0</v>
      </c>
      <c r="S431" s="226">
        <v>0.01057</v>
      </c>
      <c r="T431" s="227">
        <f>S431*H431</f>
        <v>0.79274999999999995</v>
      </c>
      <c r="U431" s="38"/>
      <c r="V431" s="38"/>
      <c r="W431" s="38"/>
      <c r="X431" s="38"/>
      <c r="Y431" s="38"/>
      <c r="Z431" s="38"/>
      <c r="AA431" s="38"/>
      <c r="AB431" s="38"/>
      <c r="AC431" s="38"/>
      <c r="AD431" s="38"/>
      <c r="AE431" s="38"/>
      <c r="AR431" s="228" t="s">
        <v>234</v>
      </c>
      <c r="AT431" s="228" t="s">
        <v>142</v>
      </c>
      <c r="AU431" s="228" t="s">
        <v>82</v>
      </c>
      <c r="AY431" s="17" t="s">
        <v>140</v>
      </c>
      <c r="BE431" s="229">
        <f>IF(N431="základní",J431,0)</f>
        <v>0</v>
      </c>
      <c r="BF431" s="229">
        <f>IF(N431="snížená",J431,0)</f>
        <v>0</v>
      </c>
      <c r="BG431" s="229">
        <f>IF(N431="zákl. přenesená",J431,0)</f>
        <v>0</v>
      </c>
      <c r="BH431" s="229">
        <f>IF(N431="sníž. přenesená",J431,0)</f>
        <v>0</v>
      </c>
      <c r="BI431" s="229">
        <f>IF(N431="nulová",J431,0)</f>
        <v>0</v>
      </c>
      <c r="BJ431" s="17" t="s">
        <v>146</v>
      </c>
      <c r="BK431" s="229">
        <f>ROUND(I431*H431,2)</f>
        <v>0</v>
      </c>
      <c r="BL431" s="17" t="s">
        <v>234</v>
      </c>
      <c r="BM431" s="228" t="s">
        <v>683</v>
      </c>
    </row>
    <row r="432" s="2" customFormat="1">
      <c r="A432" s="38"/>
      <c r="B432" s="39"/>
      <c r="C432" s="40"/>
      <c r="D432" s="230" t="s">
        <v>148</v>
      </c>
      <c r="E432" s="40"/>
      <c r="F432" s="231" t="s">
        <v>682</v>
      </c>
      <c r="G432" s="40"/>
      <c r="H432" s="40"/>
      <c r="I432" s="232"/>
      <c r="J432" s="40"/>
      <c r="K432" s="40"/>
      <c r="L432" s="44"/>
      <c r="M432" s="233"/>
      <c r="N432" s="234"/>
      <c r="O432" s="92"/>
      <c r="P432" s="92"/>
      <c r="Q432" s="92"/>
      <c r="R432" s="92"/>
      <c r="S432" s="92"/>
      <c r="T432" s="93"/>
      <c r="U432" s="38"/>
      <c r="V432" s="38"/>
      <c r="W432" s="38"/>
      <c r="X432" s="38"/>
      <c r="Y432" s="38"/>
      <c r="Z432" s="38"/>
      <c r="AA432" s="38"/>
      <c r="AB432" s="38"/>
      <c r="AC432" s="38"/>
      <c r="AD432" s="38"/>
      <c r="AE432" s="38"/>
      <c r="AT432" s="17" t="s">
        <v>148</v>
      </c>
      <c r="AU432" s="17" t="s">
        <v>82</v>
      </c>
    </row>
    <row r="433" s="2" customFormat="1" ht="49.05" customHeight="1">
      <c r="A433" s="38"/>
      <c r="B433" s="39"/>
      <c r="C433" s="216" t="s">
        <v>684</v>
      </c>
      <c r="D433" s="216" t="s">
        <v>142</v>
      </c>
      <c r="E433" s="217" t="s">
        <v>685</v>
      </c>
      <c r="F433" s="218" t="s">
        <v>686</v>
      </c>
      <c r="G433" s="219" t="s">
        <v>177</v>
      </c>
      <c r="H433" s="220">
        <v>1</v>
      </c>
      <c r="I433" s="221"/>
      <c r="J433" s="222">
        <f>ROUND(I433*H433,2)</f>
        <v>0</v>
      </c>
      <c r="K433" s="223"/>
      <c r="L433" s="44"/>
      <c r="M433" s="224" t="s">
        <v>1</v>
      </c>
      <c r="N433" s="225" t="s">
        <v>40</v>
      </c>
      <c r="O433" s="92"/>
      <c r="P433" s="226">
        <f>O433*H433</f>
        <v>0</v>
      </c>
      <c r="Q433" s="226">
        <v>0.037199999999999997</v>
      </c>
      <c r="R433" s="226">
        <f>Q433*H433</f>
        <v>0.037199999999999997</v>
      </c>
      <c r="S433" s="226">
        <v>0</v>
      </c>
      <c r="T433" s="227">
        <f>S433*H433</f>
        <v>0</v>
      </c>
      <c r="U433" s="38"/>
      <c r="V433" s="38"/>
      <c r="W433" s="38"/>
      <c r="X433" s="38"/>
      <c r="Y433" s="38"/>
      <c r="Z433" s="38"/>
      <c r="AA433" s="38"/>
      <c r="AB433" s="38"/>
      <c r="AC433" s="38"/>
      <c r="AD433" s="38"/>
      <c r="AE433" s="38"/>
      <c r="AR433" s="228" t="s">
        <v>234</v>
      </c>
      <c r="AT433" s="228" t="s">
        <v>142</v>
      </c>
      <c r="AU433" s="228" t="s">
        <v>82</v>
      </c>
      <c r="AY433" s="17" t="s">
        <v>140</v>
      </c>
      <c r="BE433" s="229">
        <f>IF(N433="základní",J433,0)</f>
        <v>0</v>
      </c>
      <c r="BF433" s="229">
        <f>IF(N433="snížená",J433,0)</f>
        <v>0</v>
      </c>
      <c r="BG433" s="229">
        <f>IF(N433="zákl. přenesená",J433,0)</f>
        <v>0</v>
      </c>
      <c r="BH433" s="229">
        <f>IF(N433="sníž. přenesená",J433,0)</f>
        <v>0</v>
      </c>
      <c r="BI433" s="229">
        <f>IF(N433="nulová",J433,0)</f>
        <v>0</v>
      </c>
      <c r="BJ433" s="17" t="s">
        <v>146</v>
      </c>
      <c r="BK433" s="229">
        <f>ROUND(I433*H433,2)</f>
        <v>0</v>
      </c>
      <c r="BL433" s="17" t="s">
        <v>234</v>
      </c>
      <c r="BM433" s="228" t="s">
        <v>687</v>
      </c>
    </row>
    <row r="434" s="2" customFormat="1">
      <c r="A434" s="38"/>
      <c r="B434" s="39"/>
      <c r="C434" s="40"/>
      <c r="D434" s="230" t="s">
        <v>148</v>
      </c>
      <c r="E434" s="40"/>
      <c r="F434" s="231" t="s">
        <v>686</v>
      </c>
      <c r="G434" s="40"/>
      <c r="H434" s="40"/>
      <c r="I434" s="232"/>
      <c r="J434" s="40"/>
      <c r="K434" s="40"/>
      <c r="L434" s="44"/>
      <c r="M434" s="233"/>
      <c r="N434" s="234"/>
      <c r="O434" s="92"/>
      <c r="P434" s="92"/>
      <c r="Q434" s="92"/>
      <c r="R434" s="92"/>
      <c r="S434" s="92"/>
      <c r="T434" s="93"/>
      <c r="U434" s="38"/>
      <c r="V434" s="38"/>
      <c r="W434" s="38"/>
      <c r="X434" s="38"/>
      <c r="Y434" s="38"/>
      <c r="Z434" s="38"/>
      <c r="AA434" s="38"/>
      <c r="AB434" s="38"/>
      <c r="AC434" s="38"/>
      <c r="AD434" s="38"/>
      <c r="AE434" s="38"/>
      <c r="AT434" s="17" t="s">
        <v>148</v>
      </c>
      <c r="AU434" s="17" t="s">
        <v>82</v>
      </c>
    </row>
    <row r="435" s="2" customFormat="1" ht="49.05" customHeight="1">
      <c r="A435" s="38"/>
      <c r="B435" s="39"/>
      <c r="C435" s="216" t="s">
        <v>688</v>
      </c>
      <c r="D435" s="216" t="s">
        <v>142</v>
      </c>
      <c r="E435" s="217" t="s">
        <v>689</v>
      </c>
      <c r="F435" s="218" t="s">
        <v>690</v>
      </c>
      <c r="G435" s="219" t="s">
        <v>177</v>
      </c>
      <c r="H435" s="220">
        <v>2</v>
      </c>
      <c r="I435" s="221"/>
      <c r="J435" s="222">
        <f>ROUND(I435*H435,2)</f>
        <v>0</v>
      </c>
      <c r="K435" s="223"/>
      <c r="L435" s="44"/>
      <c r="M435" s="224" t="s">
        <v>1</v>
      </c>
      <c r="N435" s="225" t="s">
        <v>40</v>
      </c>
      <c r="O435" s="92"/>
      <c r="P435" s="226">
        <f>O435*H435</f>
        <v>0</v>
      </c>
      <c r="Q435" s="226">
        <v>0.041320000000000003</v>
      </c>
      <c r="R435" s="226">
        <f>Q435*H435</f>
        <v>0.082640000000000005</v>
      </c>
      <c r="S435" s="226">
        <v>0</v>
      </c>
      <c r="T435" s="227">
        <f>S435*H435</f>
        <v>0</v>
      </c>
      <c r="U435" s="38"/>
      <c r="V435" s="38"/>
      <c r="W435" s="38"/>
      <c r="X435" s="38"/>
      <c r="Y435" s="38"/>
      <c r="Z435" s="38"/>
      <c r="AA435" s="38"/>
      <c r="AB435" s="38"/>
      <c r="AC435" s="38"/>
      <c r="AD435" s="38"/>
      <c r="AE435" s="38"/>
      <c r="AR435" s="228" t="s">
        <v>234</v>
      </c>
      <c r="AT435" s="228" t="s">
        <v>142</v>
      </c>
      <c r="AU435" s="228" t="s">
        <v>82</v>
      </c>
      <c r="AY435" s="17" t="s">
        <v>140</v>
      </c>
      <c r="BE435" s="229">
        <f>IF(N435="základní",J435,0)</f>
        <v>0</v>
      </c>
      <c r="BF435" s="229">
        <f>IF(N435="snížená",J435,0)</f>
        <v>0</v>
      </c>
      <c r="BG435" s="229">
        <f>IF(N435="zákl. přenesená",J435,0)</f>
        <v>0</v>
      </c>
      <c r="BH435" s="229">
        <f>IF(N435="sníž. přenesená",J435,0)</f>
        <v>0</v>
      </c>
      <c r="BI435" s="229">
        <f>IF(N435="nulová",J435,0)</f>
        <v>0</v>
      </c>
      <c r="BJ435" s="17" t="s">
        <v>146</v>
      </c>
      <c r="BK435" s="229">
        <f>ROUND(I435*H435,2)</f>
        <v>0</v>
      </c>
      <c r="BL435" s="17" t="s">
        <v>234</v>
      </c>
      <c r="BM435" s="228" t="s">
        <v>691</v>
      </c>
    </row>
    <row r="436" s="2" customFormat="1">
      <c r="A436" s="38"/>
      <c r="B436" s="39"/>
      <c r="C436" s="40"/>
      <c r="D436" s="230" t="s">
        <v>148</v>
      </c>
      <c r="E436" s="40"/>
      <c r="F436" s="231" t="s">
        <v>690</v>
      </c>
      <c r="G436" s="40"/>
      <c r="H436" s="40"/>
      <c r="I436" s="232"/>
      <c r="J436" s="40"/>
      <c r="K436" s="40"/>
      <c r="L436" s="44"/>
      <c r="M436" s="233"/>
      <c r="N436" s="234"/>
      <c r="O436" s="92"/>
      <c r="P436" s="92"/>
      <c r="Q436" s="92"/>
      <c r="R436" s="92"/>
      <c r="S436" s="92"/>
      <c r="T436" s="93"/>
      <c r="U436" s="38"/>
      <c r="V436" s="38"/>
      <c r="W436" s="38"/>
      <c r="X436" s="38"/>
      <c r="Y436" s="38"/>
      <c r="Z436" s="38"/>
      <c r="AA436" s="38"/>
      <c r="AB436" s="38"/>
      <c r="AC436" s="38"/>
      <c r="AD436" s="38"/>
      <c r="AE436" s="38"/>
      <c r="AT436" s="17" t="s">
        <v>148</v>
      </c>
      <c r="AU436" s="17" t="s">
        <v>82</v>
      </c>
    </row>
    <row r="437" s="2" customFormat="1" ht="49.05" customHeight="1">
      <c r="A437" s="38"/>
      <c r="B437" s="39"/>
      <c r="C437" s="216" t="s">
        <v>692</v>
      </c>
      <c r="D437" s="216" t="s">
        <v>142</v>
      </c>
      <c r="E437" s="217" t="s">
        <v>693</v>
      </c>
      <c r="F437" s="218" t="s">
        <v>694</v>
      </c>
      <c r="G437" s="219" t="s">
        <v>177</v>
      </c>
      <c r="H437" s="220">
        <v>2</v>
      </c>
      <c r="I437" s="221"/>
      <c r="J437" s="222">
        <f>ROUND(I437*H437,2)</f>
        <v>0</v>
      </c>
      <c r="K437" s="223"/>
      <c r="L437" s="44"/>
      <c r="M437" s="224" t="s">
        <v>1</v>
      </c>
      <c r="N437" s="225" t="s">
        <v>40</v>
      </c>
      <c r="O437" s="92"/>
      <c r="P437" s="226">
        <f>O437*H437</f>
        <v>0</v>
      </c>
      <c r="Q437" s="226">
        <v>0.054359999999999999</v>
      </c>
      <c r="R437" s="226">
        <f>Q437*H437</f>
        <v>0.10872</v>
      </c>
      <c r="S437" s="226">
        <v>0</v>
      </c>
      <c r="T437" s="227">
        <f>S437*H437</f>
        <v>0</v>
      </c>
      <c r="U437" s="38"/>
      <c r="V437" s="38"/>
      <c r="W437" s="38"/>
      <c r="X437" s="38"/>
      <c r="Y437" s="38"/>
      <c r="Z437" s="38"/>
      <c r="AA437" s="38"/>
      <c r="AB437" s="38"/>
      <c r="AC437" s="38"/>
      <c r="AD437" s="38"/>
      <c r="AE437" s="38"/>
      <c r="AR437" s="228" t="s">
        <v>234</v>
      </c>
      <c r="AT437" s="228" t="s">
        <v>142</v>
      </c>
      <c r="AU437" s="228" t="s">
        <v>82</v>
      </c>
      <c r="AY437" s="17" t="s">
        <v>140</v>
      </c>
      <c r="BE437" s="229">
        <f>IF(N437="základní",J437,0)</f>
        <v>0</v>
      </c>
      <c r="BF437" s="229">
        <f>IF(N437="snížená",J437,0)</f>
        <v>0</v>
      </c>
      <c r="BG437" s="229">
        <f>IF(N437="zákl. přenesená",J437,0)</f>
        <v>0</v>
      </c>
      <c r="BH437" s="229">
        <f>IF(N437="sníž. přenesená",J437,0)</f>
        <v>0</v>
      </c>
      <c r="BI437" s="229">
        <f>IF(N437="nulová",J437,0)</f>
        <v>0</v>
      </c>
      <c r="BJ437" s="17" t="s">
        <v>146</v>
      </c>
      <c r="BK437" s="229">
        <f>ROUND(I437*H437,2)</f>
        <v>0</v>
      </c>
      <c r="BL437" s="17" t="s">
        <v>234</v>
      </c>
      <c r="BM437" s="228" t="s">
        <v>695</v>
      </c>
    </row>
    <row r="438" s="2" customFormat="1">
      <c r="A438" s="38"/>
      <c r="B438" s="39"/>
      <c r="C438" s="40"/>
      <c r="D438" s="230" t="s">
        <v>148</v>
      </c>
      <c r="E438" s="40"/>
      <c r="F438" s="231" t="s">
        <v>694</v>
      </c>
      <c r="G438" s="40"/>
      <c r="H438" s="40"/>
      <c r="I438" s="232"/>
      <c r="J438" s="40"/>
      <c r="K438" s="40"/>
      <c r="L438" s="44"/>
      <c r="M438" s="233"/>
      <c r="N438" s="234"/>
      <c r="O438" s="92"/>
      <c r="P438" s="92"/>
      <c r="Q438" s="92"/>
      <c r="R438" s="92"/>
      <c r="S438" s="92"/>
      <c r="T438" s="93"/>
      <c r="U438" s="38"/>
      <c r="V438" s="38"/>
      <c r="W438" s="38"/>
      <c r="X438" s="38"/>
      <c r="Y438" s="38"/>
      <c r="Z438" s="38"/>
      <c r="AA438" s="38"/>
      <c r="AB438" s="38"/>
      <c r="AC438" s="38"/>
      <c r="AD438" s="38"/>
      <c r="AE438" s="38"/>
      <c r="AT438" s="17" t="s">
        <v>148</v>
      </c>
      <c r="AU438" s="17" t="s">
        <v>82</v>
      </c>
    </row>
    <row r="439" s="2" customFormat="1" ht="49.05" customHeight="1">
      <c r="A439" s="38"/>
      <c r="B439" s="39"/>
      <c r="C439" s="216" t="s">
        <v>696</v>
      </c>
      <c r="D439" s="216" t="s">
        <v>142</v>
      </c>
      <c r="E439" s="217" t="s">
        <v>697</v>
      </c>
      <c r="F439" s="218" t="s">
        <v>698</v>
      </c>
      <c r="G439" s="219" t="s">
        <v>177</v>
      </c>
      <c r="H439" s="220">
        <v>1</v>
      </c>
      <c r="I439" s="221"/>
      <c r="J439" s="222">
        <f>ROUND(I439*H439,2)</f>
        <v>0</v>
      </c>
      <c r="K439" s="223"/>
      <c r="L439" s="44"/>
      <c r="M439" s="224" t="s">
        <v>1</v>
      </c>
      <c r="N439" s="225" t="s">
        <v>40</v>
      </c>
      <c r="O439" s="92"/>
      <c r="P439" s="226">
        <f>O439*H439</f>
        <v>0</v>
      </c>
      <c r="Q439" s="226">
        <v>0.068500000000000005</v>
      </c>
      <c r="R439" s="226">
        <f>Q439*H439</f>
        <v>0.068500000000000005</v>
      </c>
      <c r="S439" s="226">
        <v>0</v>
      </c>
      <c r="T439" s="227">
        <f>S439*H439</f>
        <v>0</v>
      </c>
      <c r="U439" s="38"/>
      <c r="V439" s="38"/>
      <c r="W439" s="38"/>
      <c r="X439" s="38"/>
      <c r="Y439" s="38"/>
      <c r="Z439" s="38"/>
      <c r="AA439" s="38"/>
      <c r="AB439" s="38"/>
      <c r="AC439" s="38"/>
      <c r="AD439" s="38"/>
      <c r="AE439" s="38"/>
      <c r="AR439" s="228" t="s">
        <v>234</v>
      </c>
      <c r="AT439" s="228" t="s">
        <v>142</v>
      </c>
      <c r="AU439" s="228" t="s">
        <v>82</v>
      </c>
      <c r="AY439" s="17" t="s">
        <v>140</v>
      </c>
      <c r="BE439" s="229">
        <f>IF(N439="základní",J439,0)</f>
        <v>0</v>
      </c>
      <c r="BF439" s="229">
        <f>IF(N439="snížená",J439,0)</f>
        <v>0</v>
      </c>
      <c r="BG439" s="229">
        <f>IF(N439="zákl. přenesená",J439,0)</f>
        <v>0</v>
      </c>
      <c r="BH439" s="229">
        <f>IF(N439="sníž. přenesená",J439,0)</f>
        <v>0</v>
      </c>
      <c r="BI439" s="229">
        <f>IF(N439="nulová",J439,0)</f>
        <v>0</v>
      </c>
      <c r="BJ439" s="17" t="s">
        <v>146</v>
      </c>
      <c r="BK439" s="229">
        <f>ROUND(I439*H439,2)</f>
        <v>0</v>
      </c>
      <c r="BL439" s="17" t="s">
        <v>234</v>
      </c>
      <c r="BM439" s="228" t="s">
        <v>699</v>
      </c>
    </row>
    <row r="440" s="2" customFormat="1">
      <c r="A440" s="38"/>
      <c r="B440" s="39"/>
      <c r="C440" s="40"/>
      <c r="D440" s="230" t="s">
        <v>148</v>
      </c>
      <c r="E440" s="40"/>
      <c r="F440" s="231" t="s">
        <v>698</v>
      </c>
      <c r="G440" s="40"/>
      <c r="H440" s="40"/>
      <c r="I440" s="232"/>
      <c r="J440" s="40"/>
      <c r="K440" s="40"/>
      <c r="L440" s="44"/>
      <c r="M440" s="233"/>
      <c r="N440" s="234"/>
      <c r="O440" s="92"/>
      <c r="P440" s="92"/>
      <c r="Q440" s="92"/>
      <c r="R440" s="92"/>
      <c r="S440" s="92"/>
      <c r="T440" s="93"/>
      <c r="U440" s="38"/>
      <c r="V440" s="38"/>
      <c r="W440" s="38"/>
      <c r="X440" s="38"/>
      <c r="Y440" s="38"/>
      <c r="Z440" s="38"/>
      <c r="AA440" s="38"/>
      <c r="AB440" s="38"/>
      <c r="AC440" s="38"/>
      <c r="AD440" s="38"/>
      <c r="AE440" s="38"/>
      <c r="AT440" s="17" t="s">
        <v>148</v>
      </c>
      <c r="AU440" s="17" t="s">
        <v>82</v>
      </c>
    </row>
    <row r="441" s="2" customFormat="1" ht="49.05" customHeight="1">
      <c r="A441" s="38"/>
      <c r="B441" s="39"/>
      <c r="C441" s="216" t="s">
        <v>700</v>
      </c>
      <c r="D441" s="216" t="s">
        <v>142</v>
      </c>
      <c r="E441" s="217" t="s">
        <v>701</v>
      </c>
      <c r="F441" s="218" t="s">
        <v>702</v>
      </c>
      <c r="G441" s="219" t="s">
        <v>177</v>
      </c>
      <c r="H441" s="220">
        <v>1</v>
      </c>
      <c r="I441" s="221"/>
      <c r="J441" s="222">
        <f>ROUND(I441*H441,2)</f>
        <v>0</v>
      </c>
      <c r="K441" s="223"/>
      <c r="L441" s="44"/>
      <c r="M441" s="224" t="s">
        <v>1</v>
      </c>
      <c r="N441" s="225" t="s">
        <v>40</v>
      </c>
      <c r="O441" s="92"/>
      <c r="P441" s="226">
        <f>O441*H441</f>
        <v>0</v>
      </c>
      <c r="Q441" s="226">
        <v>0.069159999999999999</v>
      </c>
      <c r="R441" s="226">
        <f>Q441*H441</f>
        <v>0.069159999999999999</v>
      </c>
      <c r="S441" s="226">
        <v>0</v>
      </c>
      <c r="T441" s="227">
        <f>S441*H441</f>
        <v>0</v>
      </c>
      <c r="U441" s="38"/>
      <c r="V441" s="38"/>
      <c r="W441" s="38"/>
      <c r="X441" s="38"/>
      <c r="Y441" s="38"/>
      <c r="Z441" s="38"/>
      <c r="AA441" s="38"/>
      <c r="AB441" s="38"/>
      <c r="AC441" s="38"/>
      <c r="AD441" s="38"/>
      <c r="AE441" s="38"/>
      <c r="AR441" s="228" t="s">
        <v>234</v>
      </c>
      <c r="AT441" s="228" t="s">
        <v>142</v>
      </c>
      <c r="AU441" s="228" t="s">
        <v>82</v>
      </c>
      <c r="AY441" s="17" t="s">
        <v>140</v>
      </c>
      <c r="BE441" s="229">
        <f>IF(N441="základní",J441,0)</f>
        <v>0</v>
      </c>
      <c r="BF441" s="229">
        <f>IF(N441="snížená",J441,0)</f>
        <v>0</v>
      </c>
      <c r="BG441" s="229">
        <f>IF(N441="zákl. přenesená",J441,0)</f>
        <v>0</v>
      </c>
      <c r="BH441" s="229">
        <f>IF(N441="sníž. přenesená",J441,0)</f>
        <v>0</v>
      </c>
      <c r="BI441" s="229">
        <f>IF(N441="nulová",J441,0)</f>
        <v>0</v>
      </c>
      <c r="BJ441" s="17" t="s">
        <v>146</v>
      </c>
      <c r="BK441" s="229">
        <f>ROUND(I441*H441,2)</f>
        <v>0</v>
      </c>
      <c r="BL441" s="17" t="s">
        <v>234</v>
      </c>
      <c r="BM441" s="228" t="s">
        <v>703</v>
      </c>
    </row>
    <row r="442" s="2" customFormat="1">
      <c r="A442" s="38"/>
      <c r="B442" s="39"/>
      <c r="C442" s="40"/>
      <c r="D442" s="230" t="s">
        <v>148</v>
      </c>
      <c r="E442" s="40"/>
      <c r="F442" s="231" t="s">
        <v>702</v>
      </c>
      <c r="G442" s="40"/>
      <c r="H442" s="40"/>
      <c r="I442" s="232"/>
      <c r="J442" s="40"/>
      <c r="K442" s="40"/>
      <c r="L442" s="44"/>
      <c r="M442" s="233"/>
      <c r="N442" s="234"/>
      <c r="O442" s="92"/>
      <c r="P442" s="92"/>
      <c r="Q442" s="92"/>
      <c r="R442" s="92"/>
      <c r="S442" s="92"/>
      <c r="T442" s="93"/>
      <c r="U442" s="38"/>
      <c r="V442" s="38"/>
      <c r="W442" s="38"/>
      <c r="X442" s="38"/>
      <c r="Y442" s="38"/>
      <c r="Z442" s="38"/>
      <c r="AA442" s="38"/>
      <c r="AB442" s="38"/>
      <c r="AC442" s="38"/>
      <c r="AD442" s="38"/>
      <c r="AE442" s="38"/>
      <c r="AT442" s="17" t="s">
        <v>148</v>
      </c>
      <c r="AU442" s="17" t="s">
        <v>82</v>
      </c>
    </row>
    <row r="443" s="2" customFormat="1" ht="49.05" customHeight="1">
      <c r="A443" s="38"/>
      <c r="B443" s="39"/>
      <c r="C443" s="216" t="s">
        <v>704</v>
      </c>
      <c r="D443" s="216" t="s">
        <v>142</v>
      </c>
      <c r="E443" s="217" t="s">
        <v>705</v>
      </c>
      <c r="F443" s="218" t="s">
        <v>706</v>
      </c>
      <c r="G443" s="219" t="s">
        <v>177</v>
      </c>
      <c r="H443" s="220">
        <v>1</v>
      </c>
      <c r="I443" s="221"/>
      <c r="J443" s="222">
        <f>ROUND(I443*H443,2)</f>
        <v>0</v>
      </c>
      <c r="K443" s="223"/>
      <c r="L443" s="44"/>
      <c r="M443" s="224" t="s">
        <v>1</v>
      </c>
      <c r="N443" s="225" t="s">
        <v>40</v>
      </c>
      <c r="O443" s="92"/>
      <c r="P443" s="226">
        <f>O443*H443</f>
        <v>0</v>
      </c>
      <c r="Q443" s="226">
        <v>0.10374</v>
      </c>
      <c r="R443" s="226">
        <f>Q443*H443</f>
        <v>0.10374</v>
      </c>
      <c r="S443" s="226">
        <v>0</v>
      </c>
      <c r="T443" s="227">
        <f>S443*H443</f>
        <v>0</v>
      </c>
      <c r="U443" s="38"/>
      <c r="V443" s="38"/>
      <c r="W443" s="38"/>
      <c r="X443" s="38"/>
      <c r="Y443" s="38"/>
      <c r="Z443" s="38"/>
      <c r="AA443" s="38"/>
      <c r="AB443" s="38"/>
      <c r="AC443" s="38"/>
      <c r="AD443" s="38"/>
      <c r="AE443" s="38"/>
      <c r="AR443" s="228" t="s">
        <v>234</v>
      </c>
      <c r="AT443" s="228" t="s">
        <v>142</v>
      </c>
      <c r="AU443" s="228" t="s">
        <v>82</v>
      </c>
      <c r="AY443" s="17" t="s">
        <v>140</v>
      </c>
      <c r="BE443" s="229">
        <f>IF(N443="základní",J443,0)</f>
        <v>0</v>
      </c>
      <c r="BF443" s="229">
        <f>IF(N443="snížená",J443,0)</f>
        <v>0</v>
      </c>
      <c r="BG443" s="229">
        <f>IF(N443="zákl. přenesená",J443,0)</f>
        <v>0</v>
      </c>
      <c r="BH443" s="229">
        <f>IF(N443="sníž. přenesená",J443,0)</f>
        <v>0</v>
      </c>
      <c r="BI443" s="229">
        <f>IF(N443="nulová",J443,0)</f>
        <v>0</v>
      </c>
      <c r="BJ443" s="17" t="s">
        <v>146</v>
      </c>
      <c r="BK443" s="229">
        <f>ROUND(I443*H443,2)</f>
        <v>0</v>
      </c>
      <c r="BL443" s="17" t="s">
        <v>234</v>
      </c>
      <c r="BM443" s="228" t="s">
        <v>707</v>
      </c>
    </row>
    <row r="444" s="2" customFormat="1">
      <c r="A444" s="38"/>
      <c r="B444" s="39"/>
      <c r="C444" s="40"/>
      <c r="D444" s="230" t="s">
        <v>148</v>
      </c>
      <c r="E444" s="40"/>
      <c r="F444" s="231" t="s">
        <v>706</v>
      </c>
      <c r="G444" s="40"/>
      <c r="H444" s="40"/>
      <c r="I444" s="232"/>
      <c r="J444" s="40"/>
      <c r="K444" s="40"/>
      <c r="L444" s="44"/>
      <c r="M444" s="233"/>
      <c r="N444" s="234"/>
      <c r="O444" s="92"/>
      <c r="P444" s="92"/>
      <c r="Q444" s="92"/>
      <c r="R444" s="92"/>
      <c r="S444" s="92"/>
      <c r="T444" s="93"/>
      <c r="U444" s="38"/>
      <c r="V444" s="38"/>
      <c r="W444" s="38"/>
      <c r="X444" s="38"/>
      <c r="Y444" s="38"/>
      <c r="Z444" s="38"/>
      <c r="AA444" s="38"/>
      <c r="AB444" s="38"/>
      <c r="AC444" s="38"/>
      <c r="AD444" s="38"/>
      <c r="AE444" s="38"/>
      <c r="AT444" s="17" t="s">
        <v>148</v>
      </c>
      <c r="AU444" s="17" t="s">
        <v>82</v>
      </c>
    </row>
    <row r="445" s="2" customFormat="1" ht="49.05" customHeight="1">
      <c r="A445" s="38"/>
      <c r="B445" s="39"/>
      <c r="C445" s="216" t="s">
        <v>708</v>
      </c>
      <c r="D445" s="216" t="s">
        <v>142</v>
      </c>
      <c r="E445" s="217" t="s">
        <v>709</v>
      </c>
      <c r="F445" s="218" t="s">
        <v>710</v>
      </c>
      <c r="G445" s="219" t="s">
        <v>177</v>
      </c>
      <c r="H445" s="220">
        <v>1</v>
      </c>
      <c r="I445" s="221"/>
      <c r="J445" s="222">
        <f>ROUND(I445*H445,2)</f>
        <v>0</v>
      </c>
      <c r="K445" s="223"/>
      <c r="L445" s="44"/>
      <c r="M445" s="224" t="s">
        <v>1</v>
      </c>
      <c r="N445" s="225" t="s">
        <v>40</v>
      </c>
      <c r="O445" s="92"/>
      <c r="P445" s="226">
        <f>O445*H445</f>
        <v>0</v>
      </c>
      <c r="Q445" s="226">
        <v>0.081699999999999995</v>
      </c>
      <c r="R445" s="226">
        <f>Q445*H445</f>
        <v>0.081699999999999995</v>
      </c>
      <c r="S445" s="226">
        <v>0</v>
      </c>
      <c r="T445" s="227">
        <f>S445*H445</f>
        <v>0</v>
      </c>
      <c r="U445" s="38"/>
      <c r="V445" s="38"/>
      <c r="W445" s="38"/>
      <c r="X445" s="38"/>
      <c r="Y445" s="38"/>
      <c r="Z445" s="38"/>
      <c r="AA445" s="38"/>
      <c r="AB445" s="38"/>
      <c r="AC445" s="38"/>
      <c r="AD445" s="38"/>
      <c r="AE445" s="38"/>
      <c r="AR445" s="228" t="s">
        <v>234</v>
      </c>
      <c r="AT445" s="228" t="s">
        <v>142</v>
      </c>
      <c r="AU445" s="228" t="s">
        <v>82</v>
      </c>
      <c r="AY445" s="17" t="s">
        <v>140</v>
      </c>
      <c r="BE445" s="229">
        <f>IF(N445="základní",J445,0)</f>
        <v>0</v>
      </c>
      <c r="BF445" s="229">
        <f>IF(N445="snížená",J445,0)</f>
        <v>0</v>
      </c>
      <c r="BG445" s="229">
        <f>IF(N445="zákl. přenesená",J445,0)</f>
        <v>0</v>
      </c>
      <c r="BH445" s="229">
        <f>IF(N445="sníž. přenesená",J445,0)</f>
        <v>0</v>
      </c>
      <c r="BI445" s="229">
        <f>IF(N445="nulová",J445,0)</f>
        <v>0</v>
      </c>
      <c r="BJ445" s="17" t="s">
        <v>146</v>
      </c>
      <c r="BK445" s="229">
        <f>ROUND(I445*H445,2)</f>
        <v>0</v>
      </c>
      <c r="BL445" s="17" t="s">
        <v>234</v>
      </c>
      <c r="BM445" s="228" t="s">
        <v>711</v>
      </c>
    </row>
    <row r="446" s="2" customFormat="1">
      <c r="A446" s="38"/>
      <c r="B446" s="39"/>
      <c r="C446" s="40"/>
      <c r="D446" s="230" t="s">
        <v>148</v>
      </c>
      <c r="E446" s="40"/>
      <c r="F446" s="231" t="s">
        <v>710</v>
      </c>
      <c r="G446" s="40"/>
      <c r="H446" s="40"/>
      <c r="I446" s="232"/>
      <c r="J446" s="40"/>
      <c r="K446" s="40"/>
      <c r="L446" s="44"/>
      <c r="M446" s="233"/>
      <c r="N446" s="234"/>
      <c r="O446" s="92"/>
      <c r="P446" s="92"/>
      <c r="Q446" s="92"/>
      <c r="R446" s="92"/>
      <c r="S446" s="92"/>
      <c r="T446" s="93"/>
      <c r="U446" s="38"/>
      <c r="V446" s="38"/>
      <c r="W446" s="38"/>
      <c r="X446" s="38"/>
      <c r="Y446" s="38"/>
      <c r="Z446" s="38"/>
      <c r="AA446" s="38"/>
      <c r="AB446" s="38"/>
      <c r="AC446" s="38"/>
      <c r="AD446" s="38"/>
      <c r="AE446" s="38"/>
      <c r="AT446" s="17" t="s">
        <v>148</v>
      </c>
      <c r="AU446" s="17" t="s">
        <v>82</v>
      </c>
    </row>
    <row r="447" s="2" customFormat="1" ht="49.05" customHeight="1">
      <c r="A447" s="38"/>
      <c r="B447" s="39"/>
      <c r="C447" s="216" t="s">
        <v>712</v>
      </c>
      <c r="D447" s="216" t="s">
        <v>142</v>
      </c>
      <c r="E447" s="217" t="s">
        <v>713</v>
      </c>
      <c r="F447" s="218" t="s">
        <v>714</v>
      </c>
      <c r="G447" s="219" t="s">
        <v>177</v>
      </c>
      <c r="H447" s="220">
        <v>2</v>
      </c>
      <c r="I447" s="221"/>
      <c r="J447" s="222">
        <f>ROUND(I447*H447,2)</f>
        <v>0</v>
      </c>
      <c r="K447" s="223"/>
      <c r="L447" s="44"/>
      <c r="M447" s="224" t="s">
        <v>1</v>
      </c>
      <c r="N447" s="225" t="s">
        <v>40</v>
      </c>
      <c r="O447" s="92"/>
      <c r="P447" s="226">
        <f>O447*H447</f>
        <v>0</v>
      </c>
      <c r="Q447" s="226">
        <v>0.01035</v>
      </c>
      <c r="R447" s="226">
        <f>Q447*H447</f>
        <v>0.0207</v>
      </c>
      <c r="S447" s="226">
        <v>0</v>
      </c>
      <c r="T447" s="227">
        <f>S447*H447</f>
        <v>0</v>
      </c>
      <c r="U447" s="38"/>
      <c r="V447" s="38"/>
      <c r="W447" s="38"/>
      <c r="X447" s="38"/>
      <c r="Y447" s="38"/>
      <c r="Z447" s="38"/>
      <c r="AA447" s="38"/>
      <c r="AB447" s="38"/>
      <c r="AC447" s="38"/>
      <c r="AD447" s="38"/>
      <c r="AE447" s="38"/>
      <c r="AR447" s="228" t="s">
        <v>234</v>
      </c>
      <c r="AT447" s="228" t="s">
        <v>142</v>
      </c>
      <c r="AU447" s="228" t="s">
        <v>82</v>
      </c>
      <c r="AY447" s="17" t="s">
        <v>140</v>
      </c>
      <c r="BE447" s="229">
        <f>IF(N447="základní",J447,0)</f>
        <v>0</v>
      </c>
      <c r="BF447" s="229">
        <f>IF(N447="snížená",J447,0)</f>
        <v>0</v>
      </c>
      <c r="BG447" s="229">
        <f>IF(N447="zákl. přenesená",J447,0)</f>
        <v>0</v>
      </c>
      <c r="BH447" s="229">
        <f>IF(N447="sníž. přenesená",J447,0)</f>
        <v>0</v>
      </c>
      <c r="BI447" s="229">
        <f>IF(N447="nulová",J447,0)</f>
        <v>0</v>
      </c>
      <c r="BJ447" s="17" t="s">
        <v>146</v>
      </c>
      <c r="BK447" s="229">
        <f>ROUND(I447*H447,2)</f>
        <v>0</v>
      </c>
      <c r="BL447" s="17" t="s">
        <v>234</v>
      </c>
      <c r="BM447" s="228" t="s">
        <v>715</v>
      </c>
    </row>
    <row r="448" s="2" customFormat="1">
      <c r="A448" s="38"/>
      <c r="B448" s="39"/>
      <c r="C448" s="40"/>
      <c r="D448" s="230" t="s">
        <v>148</v>
      </c>
      <c r="E448" s="40"/>
      <c r="F448" s="231" t="s">
        <v>714</v>
      </c>
      <c r="G448" s="40"/>
      <c r="H448" s="40"/>
      <c r="I448" s="232"/>
      <c r="J448" s="40"/>
      <c r="K448" s="40"/>
      <c r="L448" s="44"/>
      <c r="M448" s="233"/>
      <c r="N448" s="234"/>
      <c r="O448" s="92"/>
      <c r="P448" s="92"/>
      <c r="Q448" s="92"/>
      <c r="R448" s="92"/>
      <c r="S448" s="92"/>
      <c r="T448" s="93"/>
      <c r="U448" s="38"/>
      <c r="V448" s="38"/>
      <c r="W448" s="38"/>
      <c r="X448" s="38"/>
      <c r="Y448" s="38"/>
      <c r="Z448" s="38"/>
      <c r="AA448" s="38"/>
      <c r="AB448" s="38"/>
      <c r="AC448" s="38"/>
      <c r="AD448" s="38"/>
      <c r="AE448" s="38"/>
      <c r="AT448" s="17" t="s">
        <v>148</v>
      </c>
      <c r="AU448" s="17" t="s">
        <v>82</v>
      </c>
    </row>
    <row r="449" s="2" customFormat="1" ht="49.05" customHeight="1">
      <c r="A449" s="38"/>
      <c r="B449" s="39"/>
      <c r="C449" s="216" t="s">
        <v>716</v>
      </c>
      <c r="D449" s="216" t="s">
        <v>142</v>
      </c>
      <c r="E449" s="217" t="s">
        <v>717</v>
      </c>
      <c r="F449" s="218" t="s">
        <v>718</v>
      </c>
      <c r="G449" s="219" t="s">
        <v>177</v>
      </c>
      <c r="H449" s="220">
        <v>5</v>
      </c>
      <c r="I449" s="221"/>
      <c r="J449" s="222">
        <f>ROUND(I449*H449,2)</f>
        <v>0</v>
      </c>
      <c r="K449" s="223"/>
      <c r="L449" s="44"/>
      <c r="M449" s="224" t="s">
        <v>1</v>
      </c>
      <c r="N449" s="225" t="s">
        <v>40</v>
      </c>
      <c r="O449" s="92"/>
      <c r="P449" s="226">
        <f>O449*H449</f>
        <v>0</v>
      </c>
      <c r="Q449" s="226">
        <v>0.047840000000000001</v>
      </c>
      <c r="R449" s="226">
        <f>Q449*H449</f>
        <v>0.2392</v>
      </c>
      <c r="S449" s="226">
        <v>0</v>
      </c>
      <c r="T449" s="227">
        <f>S449*H449</f>
        <v>0</v>
      </c>
      <c r="U449" s="38"/>
      <c r="V449" s="38"/>
      <c r="W449" s="38"/>
      <c r="X449" s="38"/>
      <c r="Y449" s="38"/>
      <c r="Z449" s="38"/>
      <c r="AA449" s="38"/>
      <c r="AB449" s="38"/>
      <c r="AC449" s="38"/>
      <c r="AD449" s="38"/>
      <c r="AE449" s="38"/>
      <c r="AR449" s="228" t="s">
        <v>234</v>
      </c>
      <c r="AT449" s="228" t="s">
        <v>142</v>
      </c>
      <c r="AU449" s="228" t="s">
        <v>82</v>
      </c>
      <c r="AY449" s="17" t="s">
        <v>140</v>
      </c>
      <c r="BE449" s="229">
        <f>IF(N449="základní",J449,0)</f>
        <v>0</v>
      </c>
      <c r="BF449" s="229">
        <f>IF(N449="snížená",J449,0)</f>
        <v>0</v>
      </c>
      <c r="BG449" s="229">
        <f>IF(N449="zákl. přenesená",J449,0)</f>
        <v>0</v>
      </c>
      <c r="BH449" s="229">
        <f>IF(N449="sníž. přenesená",J449,0)</f>
        <v>0</v>
      </c>
      <c r="BI449" s="229">
        <f>IF(N449="nulová",J449,0)</f>
        <v>0</v>
      </c>
      <c r="BJ449" s="17" t="s">
        <v>146</v>
      </c>
      <c r="BK449" s="229">
        <f>ROUND(I449*H449,2)</f>
        <v>0</v>
      </c>
      <c r="BL449" s="17" t="s">
        <v>234</v>
      </c>
      <c r="BM449" s="228" t="s">
        <v>719</v>
      </c>
    </row>
    <row r="450" s="2" customFormat="1">
      <c r="A450" s="38"/>
      <c r="B450" s="39"/>
      <c r="C450" s="40"/>
      <c r="D450" s="230" t="s">
        <v>148</v>
      </c>
      <c r="E450" s="40"/>
      <c r="F450" s="231" t="s">
        <v>718</v>
      </c>
      <c r="G450" s="40"/>
      <c r="H450" s="40"/>
      <c r="I450" s="232"/>
      <c r="J450" s="40"/>
      <c r="K450" s="40"/>
      <c r="L450" s="44"/>
      <c r="M450" s="233"/>
      <c r="N450" s="234"/>
      <c r="O450" s="92"/>
      <c r="P450" s="92"/>
      <c r="Q450" s="92"/>
      <c r="R450" s="92"/>
      <c r="S450" s="92"/>
      <c r="T450" s="93"/>
      <c r="U450" s="38"/>
      <c r="V450" s="38"/>
      <c r="W450" s="38"/>
      <c r="X450" s="38"/>
      <c r="Y450" s="38"/>
      <c r="Z450" s="38"/>
      <c r="AA450" s="38"/>
      <c r="AB450" s="38"/>
      <c r="AC450" s="38"/>
      <c r="AD450" s="38"/>
      <c r="AE450" s="38"/>
      <c r="AT450" s="17" t="s">
        <v>148</v>
      </c>
      <c r="AU450" s="17" t="s">
        <v>82</v>
      </c>
    </row>
    <row r="451" s="2" customFormat="1" ht="49.05" customHeight="1">
      <c r="A451" s="38"/>
      <c r="B451" s="39"/>
      <c r="C451" s="216" t="s">
        <v>720</v>
      </c>
      <c r="D451" s="216" t="s">
        <v>142</v>
      </c>
      <c r="E451" s="217" t="s">
        <v>721</v>
      </c>
      <c r="F451" s="218" t="s">
        <v>722</v>
      </c>
      <c r="G451" s="219" t="s">
        <v>177</v>
      </c>
      <c r="H451" s="220">
        <v>3</v>
      </c>
      <c r="I451" s="221"/>
      <c r="J451" s="222">
        <f>ROUND(I451*H451,2)</f>
        <v>0</v>
      </c>
      <c r="K451" s="223"/>
      <c r="L451" s="44"/>
      <c r="M451" s="224" t="s">
        <v>1</v>
      </c>
      <c r="N451" s="225" t="s">
        <v>40</v>
      </c>
      <c r="O451" s="92"/>
      <c r="P451" s="226">
        <f>O451*H451</f>
        <v>0</v>
      </c>
      <c r="Q451" s="226">
        <v>0.054359999999999999</v>
      </c>
      <c r="R451" s="226">
        <f>Q451*H451</f>
        <v>0.16308</v>
      </c>
      <c r="S451" s="226">
        <v>0</v>
      </c>
      <c r="T451" s="227">
        <f>S451*H451</f>
        <v>0</v>
      </c>
      <c r="U451" s="38"/>
      <c r="V451" s="38"/>
      <c r="W451" s="38"/>
      <c r="X451" s="38"/>
      <c r="Y451" s="38"/>
      <c r="Z451" s="38"/>
      <c r="AA451" s="38"/>
      <c r="AB451" s="38"/>
      <c r="AC451" s="38"/>
      <c r="AD451" s="38"/>
      <c r="AE451" s="38"/>
      <c r="AR451" s="228" t="s">
        <v>234</v>
      </c>
      <c r="AT451" s="228" t="s">
        <v>142</v>
      </c>
      <c r="AU451" s="228" t="s">
        <v>82</v>
      </c>
      <c r="AY451" s="17" t="s">
        <v>140</v>
      </c>
      <c r="BE451" s="229">
        <f>IF(N451="základní",J451,0)</f>
        <v>0</v>
      </c>
      <c r="BF451" s="229">
        <f>IF(N451="snížená",J451,0)</f>
        <v>0</v>
      </c>
      <c r="BG451" s="229">
        <f>IF(N451="zákl. přenesená",J451,0)</f>
        <v>0</v>
      </c>
      <c r="BH451" s="229">
        <f>IF(N451="sníž. přenesená",J451,0)</f>
        <v>0</v>
      </c>
      <c r="BI451" s="229">
        <f>IF(N451="nulová",J451,0)</f>
        <v>0</v>
      </c>
      <c r="BJ451" s="17" t="s">
        <v>146</v>
      </c>
      <c r="BK451" s="229">
        <f>ROUND(I451*H451,2)</f>
        <v>0</v>
      </c>
      <c r="BL451" s="17" t="s">
        <v>234</v>
      </c>
      <c r="BM451" s="228" t="s">
        <v>723</v>
      </c>
    </row>
    <row r="452" s="2" customFormat="1">
      <c r="A452" s="38"/>
      <c r="B452" s="39"/>
      <c r="C452" s="40"/>
      <c r="D452" s="230" t="s">
        <v>148</v>
      </c>
      <c r="E452" s="40"/>
      <c r="F452" s="231" t="s">
        <v>722</v>
      </c>
      <c r="G452" s="40"/>
      <c r="H452" s="40"/>
      <c r="I452" s="232"/>
      <c r="J452" s="40"/>
      <c r="K452" s="40"/>
      <c r="L452" s="44"/>
      <c r="M452" s="233"/>
      <c r="N452" s="234"/>
      <c r="O452" s="92"/>
      <c r="P452" s="92"/>
      <c r="Q452" s="92"/>
      <c r="R452" s="92"/>
      <c r="S452" s="92"/>
      <c r="T452" s="93"/>
      <c r="U452" s="38"/>
      <c r="V452" s="38"/>
      <c r="W452" s="38"/>
      <c r="X452" s="38"/>
      <c r="Y452" s="38"/>
      <c r="Z452" s="38"/>
      <c r="AA452" s="38"/>
      <c r="AB452" s="38"/>
      <c r="AC452" s="38"/>
      <c r="AD452" s="38"/>
      <c r="AE452" s="38"/>
      <c r="AT452" s="17" t="s">
        <v>148</v>
      </c>
      <c r="AU452" s="17" t="s">
        <v>82</v>
      </c>
    </row>
    <row r="453" s="2" customFormat="1" ht="49.05" customHeight="1">
      <c r="A453" s="38"/>
      <c r="B453" s="39"/>
      <c r="C453" s="216" t="s">
        <v>724</v>
      </c>
      <c r="D453" s="216" t="s">
        <v>142</v>
      </c>
      <c r="E453" s="217" t="s">
        <v>725</v>
      </c>
      <c r="F453" s="218" t="s">
        <v>726</v>
      </c>
      <c r="G453" s="219" t="s">
        <v>177</v>
      </c>
      <c r="H453" s="220">
        <v>2</v>
      </c>
      <c r="I453" s="221"/>
      <c r="J453" s="222">
        <f>ROUND(I453*H453,2)</f>
        <v>0</v>
      </c>
      <c r="K453" s="223"/>
      <c r="L453" s="44"/>
      <c r="M453" s="224" t="s">
        <v>1</v>
      </c>
      <c r="N453" s="225" t="s">
        <v>40</v>
      </c>
      <c r="O453" s="92"/>
      <c r="P453" s="226">
        <f>O453*H453</f>
        <v>0</v>
      </c>
      <c r="Q453" s="226">
        <v>0.034540000000000001</v>
      </c>
      <c r="R453" s="226">
        <f>Q453*H453</f>
        <v>0.069080000000000003</v>
      </c>
      <c r="S453" s="226">
        <v>0</v>
      </c>
      <c r="T453" s="227">
        <f>S453*H453</f>
        <v>0</v>
      </c>
      <c r="U453" s="38"/>
      <c r="V453" s="38"/>
      <c r="W453" s="38"/>
      <c r="X453" s="38"/>
      <c r="Y453" s="38"/>
      <c r="Z453" s="38"/>
      <c r="AA453" s="38"/>
      <c r="AB453" s="38"/>
      <c r="AC453" s="38"/>
      <c r="AD453" s="38"/>
      <c r="AE453" s="38"/>
      <c r="AR453" s="228" t="s">
        <v>234</v>
      </c>
      <c r="AT453" s="228" t="s">
        <v>142</v>
      </c>
      <c r="AU453" s="228" t="s">
        <v>82</v>
      </c>
      <c r="AY453" s="17" t="s">
        <v>140</v>
      </c>
      <c r="BE453" s="229">
        <f>IF(N453="základní",J453,0)</f>
        <v>0</v>
      </c>
      <c r="BF453" s="229">
        <f>IF(N453="snížená",J453,0)</f>
        <v>0</v>
      </c>
      <c r="BG453" s="229">
        <f>IF(N453="zákl. přenesená",J453,0)</f>
        <v>0</v>
      </c>
      <c r="BH453" s="229">
        <f>IF(N453="sníž. přenesená",J453,0)</f>
        <v>0</v>
      </c>
      <c r="BI453" s="229">
        <f>IF(N453="nulová",J453,0)</f>
        <v>0</v>
      </c>
      <c r="BJ453" s="17" t="s">
        <v>146</v>
      </c>
      <c r="BK453" s="229">
        <f>ROUND(I453*H453,2)</f>
        <v>0</v>
      </c>
      <c r="BL453" s="17" t="s">
        <v>234</v>
      </c>
      <c r="BM453" s="228" t="s">
        <v>727</v>
      </c>
    </row>
    <row r="454" s="2" customFormat="1">
      <c r="A454" s="38"/>
      <c r="B454" s="39"/>
      <c r="C454" s="40"/>
      <c r="D454" s="230" t="s">
        <v>148</v>
      </c>
      <c r="E454" s="40"/>
      <c r="F454" s="231" t="s">
        <v>726</v>
      </c>
      <c r="G454" s="40"/>
      <c r="H454" s="40"/>
      <c r="I454" s="232"/>
      <c r="J454" s="40"/>
      <c r="K454" s="40"/>
      <c r="L454" s="44"/>
      <c r="M454" s="233"/>
      <c r="N454" s="234"/>
      <c r="O454" s="92"/>
      <c r="P454" s="92"/>
      <c r="Q454" s="92"/>
      <c r="R454" s="92"/>
      <c r="S454" s="92"/>
      <c r="T454" s="93"/>
      <c r="U454" s="38"/>
      <c r="V454" s="38"/>
      <c r="W454" s="38"/>
      <c r="X454" s="38"/>
      <c r="Y454" s="38"/>
      <c r="Z454" s="38"/>
      <c r="AA454" s="38"/>
      <c r="AB454" s="38"/>
      <c r="AC454" s="38"/>
      <c r="AD454" s="38"/>
      <c r="AE454" s="38"/>
      <c r="AT454" s="17" t="s">
        <v>148</v>
      </c>
      <c r="AU454" s="17" t="s">
        <v>82</v>
      </c>
    </row>
    <row r="455" s="2" customFormat="1" ht="49.05" customHeight="1">
      <c r="A455" s="38"/>
      <c r="B455" s="39"/>
      <c r="C455" s="216" t="s">
        <v>728</v>
      </c>
      <c r="D455" s="216" t="s">
        <v>142</v>
      </c>
      <c r="E455" s="217" t="s">
        <v>729</v>
      </c>
      <c r="F455" s="218" t="s">
        <v>730</v>
      </c>
      <c r="G455" s="219" t="s">
        <v>177</v>
      </c>
      <c r="H455" s="220">
        <v>4</v>
      </c>
      <c r="I455" s="221"/>
      <c r="J455" s="222">
        <f>ROUND(I455*H455,2)</f>
        <v>0</v>
      </c>
      <c r="K455" s="223"/>
      <c r="L455" s="44"/>
      <c r="M455" s="224" t="s">
        <v>1</v>
      </c>
      <c r="N455" s="225" t="s">
        <v>40</v>
      </c>
      <c r="O455" s="92"/>
      <c r="P455" s="226">
        <f>O455*H455</f>
        <v>0</v>
      </c>
      <c r="Q455" s="226">
        <v>0.062199999999999998</v>
      </c>
      <c r="R455" s="226">
        <f>Q455*H455</f>
        <v>0.24879999999999999</v>
      </c>
      <c r="S455" s="226">
        <v>0</v>
      </c>
      <c r="T455" s="227">
        <f>S455*H455</f>
        <v>0</v>
      </c>
      <c r="U455" s="38"/>
      <c r="V455" s="38"/>
      <c r="W455" s="38"/>
      <c r="X455" s="38"/>
      <c r="Y455" s="38"/>
      <c r="Z455" s="38"/>
      <c r="AA455" s="38"/>
      <c r="AB455" s="38"/>
      <c r="AC455" s="38"/>
      <c r="AD455" s="38"/>
      <c r="AE455" s="38"/>
      <c r="AR455" s="228" t="s">
        <v>234</v>
      </c>
      <c r="AT455" s="228" t="s">
        <v>142</v>
      </c>
      <c r="AU455" s="228" t="s">
        <v>82</v>
      </c>
      <c r="AY455" s="17" t="s">
        <v>140</v>
      </c>
      <c r="BE455" s="229">
        <f>IF(N455="základní",J455,0)</f>
        <v>0</v>
      </c>
      <c r="BF455" s="229">
        <f>IF(N455="snížená",J455,0)</f>
        <v>0</v>
      </c>
      <c r="BG455" s="229">
        <f>IF(N455="zákl. přenesená",J455,0)</f>
        <v>0</v>
      </c>
      <c r="BH455" s="229">
        <f>IF(N455="sníž. přenesená",J455,0)</f>
        <v>0</v>
      </c>
      <c r="BI455" s="229">
        <f>IF(N455="nulová",J455,0)</f>
        <v>0</v>
      </c>
      <c r="BJ455" s="17" t="s">
        <v>146</v>
      </c>
      <c r="BK455" s="229">
        <f>ROUND(I455*H455,2)</f>
        <v>0</v>
      </c>
      <c r="BL455" s="17" t="s">
        <v>234</v>
      </c>
      <c r="BM455" s="228" t="s">
        <v>731</v>
      </c>
    </row>
    <row r="456" s="2" customFormat="1">
      <c r="A456" s="38"/>
      <c r="B456" s="39"/>
      <c r="C456" s="40"/>
      <c r="D456" s="230" t="s">
        <v>148</v>
      </c>
      <c r="E456" s="40"/>
      <c r="F456" s="231" t="s">
        <v>730</v>
      </c>
      <c r="G456" s="40"/>
      <c r="H456" s="40"/>
      <c r="I456" s="232"/>
      <c r="J456" s="40"/>
      <c r="K456" s="40"/>
      <c r="L456" s="44"/>
      <c r="M456" s="233"/>
      <c r="N456" s="234"/>
      <c r="O456" s="92"/>
      <c r="P456" s="92"/>
      <c r="Q456" s="92"/>
      <c r="R456" s="92"/>
      <c r="S456" s="92"/>
      <c r="T456" s="93"/>
      <c r="U456" s="38"/>
      <c r="V456" s="38"/>
      <c r="W456" s="38"/>
      <c r="X456" s="38"/>
      <c r="Y456" s="38"/>
      <c r="Z456" s="38"/>
      <c r="AA456" s="38"/>
      <c r="AB456" s="38"/>
      <c r="AC456" s="38"/>
      <c r="AD456" s="38"/>
      <c r="AE456" s="38"/>
      <c r="AT456" s="17" t="s">
        <v>148</v>
      </c>
      <c r="AU456" s="17" t="s">
        <v>82</v>
      </c>
    </row>
    <row r="457" s="2" customFormat="1" ht="49.05" customHeight="1">
      <c r="A457" s="38"/>
      <c r="B457" s="39"/>
      <c r="C457" s="216" t="s">
        <v>732</v>
      </c>
      <c r="D457" s="216" t="s">
        <v>142</v>
      </c>
      <c r="E457" s="217" t="s">
        <v>733</v>
      </c>
      <c r="F457" s="218" t="s">
        <v>734</v>
      </c>
      <c r="G457" s="219" t="s">
        <v>177</v>
      </c>
      <c r="H457" s="220">
        <v>4</v>
      </c>
      <c r="I457" s="221"/>
      <c r="J457" s="222">
        <f>ROUND(I457*H457,2)</f>
        <v>0</v>
      </c>
      <c r="K457" s="223"/>
      <c r="L457" s="44"/>
      <c r="M457" s="224" t="s">
        <v>1</v>
      </c>
      <c r="N457" s="225" t="s">
        <v>40</v>
      </c>
      <c r="O457" s="92"/>
      <c r="P457" s="226">
        <f>O457*H457</f>
        <v>0</v>
      </c>
      <c r="Q457" s="226">
        <v>0.080320000000000003</v>
      </c>
      <c r="R457" s="226">
        <f>Q457*H457</f>
        <v>0.32128000000000001</v>
      </c>
      <c r="S457" s="226">
        <v>0</v>
      </c>
      <c r="T457" s="227">
        <f>S457*H457</f>
        <v>0</v>
      </c>
      <c r="U457" s="38"/>
      <c r="V457" s="38"/>
      <c r="W457" s="38"/>
      <c r="X457" s="38"/>
      <c r="Y457" s="38"/>
      <c r="Z457" s="38"/>
      <c r="AA457" s="38"/>
      <c r="AB457" s="38"/>
      <c r="AC457" s="38"/>
      <c r="AD457" s="38"/>
      <c r="AE457" s="38"/>
      <c r="AR457" s="228" t="s">
        <v>234</v>
      </c>
      <c r="AT457" s="228" t="s">
        <v>142</v>
      </c>
      <c r="AU457" s="228" t="s">
        <v>82</v>
      </c>
      <c r="AY457" s="17" t="s">
        <v>140</v>
      </c>
      <c r="BE457" s="229">
        <f>IF(N457="základní",J457,0)</f>
        <v>0</v>
      </c>
      <c r="BF457" s="229">
        <f>IF(N457="snížená",J457,0)</f>
        <v>0</v>
      </c>
      <c r="BG457" s="229">
        <f>IF(N457="zákl. přenesená",J457,0)</f>
        <v>0</v>
      </c>
      <c r="BH457" s="229">
        <f>IF(N457="sníž. přenesená",J457,0)</f>
        <v>0</v>
      </c>
      <c r="BI457" s="229">
        <f>IF(N457="nulová",J457,0)</f>
        <v>0</v>
      </c>
      <c r="BJ457" s="17" t="s">
        <v>146</v>
      </c>
      <c r="BK457" s="229">
        <f>ROUND(I457*H457,2)</f>
        <v>0</v>
      </c>
      <c r="BL457" s="17" t="s">
        <v>234</v>
      </c>
      <c r="BM457" s="228" t="s">
        <v>735</v>
      </c>
    </row>
    <row r="458" s="2" customFormat="1">
      <c r="A458" s="38"/>
      <c r="B458" s="39"/>
      <c r="C458" s="40"/>
      <c r="D458" s="230" t="s">
        <v>148</v>
      </c>
      <c r="E458" s="40"/>
      <c r="F458" s="231" t="s">
        <v>734</v>
      </c>
      <c r="G458" s="40"/>
      <c r="H458" s="40"/>
      <c r="I458" s="232"/>
      <c r="J458" s="40"/>
      <c r="K458" s="40"/>
      <c r="L458" s="44"/>
      <c r="M458" s="233"/>
      <c r="N458" s="234"/>
      <c r="O458" s="92"/>
      <c r="P458" s="92"/>
      <c r="Q458" s="92"/>
      <c r="R458" s="92"/>
      <c r="S458" s="92"/>
      <c r="T458" s="93"/>
      <c r="U458" s="38"/>
      <c r="V458" s="38"/>
      <c r="W458" s="38"/>
      <c r="X458" s="38"/>
      <c r="Y458" s="38"/>
      <c r="Z458" s="38"/>
      <c r="AA458" s="38"/>
      <c r="AB458" s="38"/>
      <c r="AC458" s="38"/>
      <c r="AD458" s="38"/>
      <c r="AE458" s="38"/>
      <c r="AT458" s="17" t="s">
        <v>148</v>
      </c>
      <c r="AU458" s="17" t="s">
        <v>82</v>
      </c>
    </row>
    <row r="459" s="2" customFormat="1" ht="49.05" customHeight="1">
      <c r="A459" s="38"/>
      <c r="B459" s="39"/>
      <c r="C459" s="216" t="s">
        <v>736</v>
      </c>
      <c r="D459" s="216" t="s">
        <v>142</v>
      </c>
      <c r="E459" s="217" t="s">
        <v>737</v>
      </c>
      <c r="F459" s="218" t="s">
        <v>738</v>
      </c>
      <c r="G459" s="219" t="s">
        <v>177</v>
      </c>
      <c r="H459" s="220">
        <v>2</v>
      </c>
      <c r="I459" s="221"/>
      <c r="J459" s="222">
        <f>ROUND(I459*H459,2)</f>
        <v>0</v>
      </c>
      <c r="K459" s="223"/>
      <c r="L459" s="44"/>
      <c r="M459" s="224" t="s">
        <v>1</v>
      </c>
      <c r="N459" s="225" t="s">
        <v>40</v>
      </c>
      <c r="O459" s="92"/>
      <c r="P459" s="226">
        <f>O459*H459</f>
        <v>0</v>
      </c>
      <c r="Q459" s="226">
        <v>0.091480000000000006</v>
      </c>
      <c r="R459" s="226">
        <f>Q459*H459</f>
        <v>0.18296000000000001</v>
      </c>
      <c r="S459" s="226">
        <v>0</v>
      </c>
      <c r="T459" s="227">
        <f>S459*H459</f>
        <v>0</v>
      </c>
      <c r="U459" s="38"/>
      <c r="V459" s="38"/>
      <c r="W459" s="38"/>
      <c r="X459" s="38"/>
      <c r="Y459" s="38"/>
      <c r="Z459" s="38"/>
      <c r="AA459" s="38"/>
      <c r="AB459" s="38"/>
      <c r="AC459" s="38"/>
      <c r="AD459" s="38"/>
      <c r="AE459" s="38"/>
      <c r="AR459" s="228" t="s">
        <v>234</v>
      </c>
      <c r="AT459" s="228" t="s">
        <v>142</v>
      </c>
      <c r="AU459" s="228" t="s">
        <v>82</v>
      </c>
      <c r="AY459" s="17" t="s">
        <v>140</v>
      </c>
      <c r="BE459" s="229">
        <f>IF(N459="základní",J459,0)</f>
        <v>0</v>
      </c>
      <c r="BF459" s="229">
        <f>IF(N459="snížená",J459,0)</f>
        <v>0</v>
      </c>
      <c r="BG459" s="229">
        <f>IF(N459="zákl. přenesená",J459,0)</f>
        <v>0</v>
      </c>
      <c r="BH459" s="229">
        <f>IF(N459="sníž. přenesená",J459,0)</f>
        <v>0</v>
      </c>
      <c r="BI459" s="229">
        <f>IF(N459="nulová",J459,0)</f>
        <v>0</v>
      </c>
      <c r="BJ459" s="17" t="s">
        <v>146</v>
      </c>
      <c r="BK459" s="229">
        <f>ROUND(I459*H459,2)</f>
        <v>0</v>
      </c>
      <c r="BL459" s="17" t="s">
        <v>234</v>
      </c>
      <c r="BM459" s="228" t="s">
        <v>739</v>
      </c>
    </row>
    <row r="460" s="2" customFormat="1">
      <c r="A460" s="38"/>
      <c r="B460" s="39"/>
      <c r="C460" s="40"/>
      <c r="D460" s="230" t="s">
        <v>148</v>
      </c>
      <c r="E460" s="40"/>
      <c r="F460" s="231" t="s">
        <v>738</v>
      </c>
      <c r="G460" s="40"/>
      <c r="H460" s="40"/>
      <c r="I460" s="232"/>
      <c r="J460" s="40"/>
      <c r="K460" s="40"/>
      <c r="L460" s="44"/>
      <c r="M460" s="233"/>
      <c r="N460" s="234"/>
      <c r="O460" s="92"/>
      <c r="P460" s="92"/>
      <c r="Q460" s="92"/>
      <c r="R460" s="92"/>
      <c r="S460" s="92"/>
      <c r="T460" s="93"/>
      <c r="U460" s="38"/>
      <c r="V460" s="38"/>
      <c r="W460" s="38"/>
      <c r="X460" s="38"/>
      <c r="Y460" s="38"/>
      <c r="Z460" s="38"/>
      <c r="AA460" s="38"/>
      <c r="AB460" s="38"/>
      <c r="AC460" s="38"/>
      <c r="AD460" s="38"/>
      <c r="AE460" s="38"/>
      <c r="AT460" s="17" t="s">
        <v>148</v>
      </c>
      <c r="AU460" s="17" t="s">
        <v>82</v>
      </c>
    </row>
    <row r="461" s="2" customFormat="1" ht="49.05" customHeight="1">
      <c r="A461" s="38"/>
      <c r="B461" s="39"/>
      <c r="C461" s="216" t="s">
        <v>740</v>
      </c>
      <c r="D461" s="216" t="s">
        <v>142</v>
      </c>
      <c r="E461" s="217" t="s">
        <v>741</v>
      </c>
      <c r="F461" s="218" t="s">
        <v>742</v>
      </c>
      <c r="G461" s="219" t="s">
        <v>177</v>
      </c>
      <c r="H461" s="220">
        <v>1</v>
      </c>
      <c r="I461" s="221"/>
      <c r="J461" s="222">
        <f>ROUND(I461*H461,2)</f>
        <v>0</v>
      </c>
      <c r="K461" s="223"/>
      <c r="L461" s="44"/>
      <c r="M461" s="224" t="s">
        <v>1</v>
      </c>
      <c r="N461" s="225" t="s">
        <v>40</v>
      </c>
      <c r="O461" s="92"/>
      <c r="P461" s="226">
        <f>O461*H461</f>
        <v>0</v>
      </c>
      <c r="Q461" s="226">
        <v>0.10374</v>
      </c>
      <c r="R461" s="226">
        <f>Q461*H461</f>
        <v>0.10374</v>
      </c>
      <c r="S461" s="226">
        <v>0</v>
      </c>
      <c r="T461" s="227">
        <f>S461*H461</f>
        <v>0</v>
      </c>
      <c r="U461" s="38"/>
      <c r="V461" s="38"/>
      <c r="W461" s="38"/>
      <c r="X461" s="38"/>
      <c r="Y461" s="38"/>
      <c r="Z461" s="38"/>
      <c r="AA461" s="38"/>
      <c r="AB461" s="38"/>
      <c r="AC461" s="38"/>
      <c r="AD461" s="38"/>
      <c r="AE461" s="38"/>
      <c r="AR461" s="228" t="s">
        <v>234</v>
      </c>
      <c r="AT461" s="228" t="s">
        <v>142</v>
      </c>
      <c r="AU461" s="228" t="s">
        <v>82</v>
      </c>
      <c r="AY461" s="17" t="s">
        <v>140</v>
      </c>
      <c r="BE461" s="229">
        <f>IF(N461="základní",J461,0)</f>
        <v>0</v>
      </c>
      <c r="BF461" s="229">
        <f>IF(N461="snížená",J461,0)</f>
        <v>0</v>
      </c>
      <c r="BG461" s="229">
        <f>IF(N461="zákl. přenesená",J461,0)</f>
        <v>0</v>
      </c>
      <c r="BH461" s="229">
        <f>IF(N461="sníž. přenesená",J461,0)</f>
        <v>0</v>
      </c>
      <c r="BI461" s="229">
        <f>IF(N461="nulová",J461,0)</f>
        <v>0</v>
      </c>
      <c r="BJ461" s="17" t="s">
        <v>146</v>
      </c>
      <c r="BK461" s="229">
        <f>ROUND(I461*H461,2)</f>
        <v>0</v>
      </c>
      <c r="BL461" s="17" t="s">
        <v>234</v>
      </c>
      <c r="BM461" s="228" t="s">
        <v>743</v>
      </c>
    </row>
    <row r="462" s="2" customFormat="1">
      <c r="A462" s="38"/>
      <c r="B462" s="39"/>
      <c r="C462" s="40"/>
      <c r="D462" s="230" t="s">
        <v>148</v>
      </c>
      <c r="E462" s="40"/>
      <c r="F462" s="231" t="s">
        <v>742</v>
      </c>
      <c r="G462" s="40"/>
      <c r="H462" s="40"/>
      <c r="I462" s="232"/>
      <c r="J462" s="40"/>
      <c r="K462" s="40"/>
      <c r="L462" s="44"/>
      <c r="M462" s="233"/>
      <c r="N462" s="234"/>
      <c r="O462" s="92"/>
      <c r="P462" s="92"/>
      <c r="Q462" s="92"/>
      <c r="R462" s="92"/>
      <c r="S462" s="92"/>
      <c r="T462" s="93"/>
      <c r="U462" s="38"/>
      <c r="V462" s="38"/>
      <c r="W462" s="38"/>
      <c r="X462" s="38"/>
      <c r="Y462" s="38"/>
      <c r="Z462" s="38"/>
      <c r="AA462" s="38"/>
      <c r="AB462" s="38"/>
      <c r="AC462" s="38"/>
      <c r="AD462" s="38"/>
      <c r="AE462" s="38"/>
      <c r="AT462" s="17" t="s">
        <v>148</v>
      </c>
      <c r="AU462" s="17" t="s">
        <v>82</v>
      </c>
    </row>
    <row r="463" s="2" customFormat="1" ht="49.05" customHeight="1">
      <c r="A463" s="38"/>
      <c r="B463" s="39"/>
      <c r="C463" s="216" t="s">
        <v>744</v>
      </c>
      <c r="D463" s="216" t="s">
        <v>142</v>
      </c>
      <c r="E463" s="217" t="s">
        <v>745</v>
      </c>
      <c r="F463" s="218" t="s">
        <v>746</v>
      </c>
      <c r="G463" s="219" t="s">
        <v>177</v>
      </c>
      <c r="H463" s="220">
        <v>2</v>
      </c>
      <c r="I463" s="221"/>
      <c r="J463" s="222">
        <f>ROUND(I463*H463,2)</f>
        <v>0</v>
      </c>
      <c r="K463" s="223"/>
      <c r="L463" s="44"/>
      <c r="M463" s="224" t="s">
        <v>1</v>
      </c>
      <c r="N463" s="225" t="s">
        <v>40</v>
      </c>
      <c r="O463" s="92"/>
      <c r="P463" s="226">
        <f>O463*H463</f>
        <v>0</v>
      </c>
      <c r="Q463" s="226">
        <v>0.065799999999999997</v>
      </c>
      <c r="R463" s="226">
        <f>Q463*H463</f>
        <v>0.1316</v>
      </c>
      <c r="S463" s="226">
        <v>0</v>
      </c>
      <c r="T463" s="227">
        <f>S463*H463</f>
        <v>0</v>
      </c>
      <c r="U463" s="38"/>
      <c r="V463" s="38"/>
      <c r="W463" s="38"/>
      <c r="X463" s="38"/>
      <c r="Y463" s="38"/>
      <c r="Z463" s="38"/>
      <c r="AA463" s="38"/>
      <c r="AB463" s="38"/>
      <c r="AC463" s="38"/>
      <c r="AD463" s="38"/>
      <c r="AE463" s="38"/>
      <c r="AR463" s="228" t="s">
        <v>234</v>
      </c>
      <c r="AT463" s="228" t="s">
        <v>142</v>
      </c>
      <c r="AU463" s="228" t="s">
        <v>82</v>
      </c>
      <c r="AY463" s="17" t="s">
        <v>140</v>
      </c>
      <c r="BE463" s="229">
        <f>IF(N463="základní",J463,0)</f>
        <v>0</v>
      </c>
      <c r="BF463" s="229">
        <f>IF(N463="snížená",J463,0)</f>
        <v>0</v>
      </c>
      <c r="BG463" s="229">
        <f>IF(N463="zákl. přenesená",J463,0)</f>
        <v>0</v>
      </c>
      <c r="BH463" s="229">
        <f>IF(N463="sníž. přenesená",J463,0)</f>
        <v>0</v>
      </c>
      <c r="BI463" s="229">
        <f>IF(N463="nulová",J463,0)</f>
        <v>0</v>
      </c>
      <c r="BJ463" s="17" t="s">
        <v>146</v>
      </c>
      <c r="BK463" s="229">
        <f>ROUND(I463*H463,2)</f>
        <v>0</v>
      </c>
      <c r="BL463" s="17" t="s">
        <v>234</v>
      </c>
      <c r="BM463" s="228" t="s">
        <v>747</v>
      </c>
    </row>
    <row r="464" s="2" customFormat="1">
      <c r="A464" s="38"/>
      <c r="B464" s="39"/>
      <c r="C464" s="40"/>
      <c r="D464" s="230" t="s">
        <v>148</v>
      </c>
      <c r="E464" s="40"/>
      <c r="F464" s="231" t="s">
        <v>746</v>
      </c>
      <c r="G464" s="40"/>
      <c r="H464" s="40"/>
      <c r="I464" s="232"/>
      <c r="J464" s="40"/>
      <c r="K464" s="40"/>
      <c r="L464" s="44"/>
      <c r="M464" s="233"/>
      <c r="N464" s="234"/>
      <c r="O464" s="92"/>
      <c r="P464" s="92"/>
      <c r="Q464" s="92"/>
      <c r="R464" s="92"/>
      <c r="S464" s="92"/>
      <c r="T464" s="93"/>
      <c r="U464" s="38"/>
      <c r="V464" s="38"/>
      <c r="W464" s="38"/>
      <c r="X464" s="38"/>
      <c r="Y464" s="38"/>
      <c r="Z464" s="38"/>
      <c r="AA464" s="38"/>
      <c r="AB464" s="38"/>
      <c r="AC464" s="38"/>
      <c r="AD464" s="38"/>
      <c r="AE464" s="38"/>
      <c r="AT464" s="17" t="s">
        <v>148</v>
      </c>
      <c r="AU464" s="17" t="s">
        <v>82</v>
      </c>
    </row>
    <row r="465" s="2" customFormat="1" ht="33" customHeight="1">
      <c r="A465" s="38"/>
      <c r="B465" s="39"/>
      <c r="C465" s="216" t="s">
        <v>748</v>
      </c>
      <c r="D465" s="216" t="s">
        <v>142</v>
      </c>
      <c r="E465" s="217" t="s">
        <v>749</v>
      </c>
      <c r="F465" s="218" t="s">
        <v>750</v>
      </c>
      <c r="G465" s="219" t="s">
        <v>177</v>
      </c>
      <c r="H465" s="220">
        <v>6</v>
      </c>
      <c r="I465" s="221"/>
      <c r="J465" s="222">
        <f>ROUND(I465*H465,2)</f>
        <v>0</v>
      </c>
      <c r="K465" s="223"/>
      <c r="L465" s="44"/>
      <c r="M465" s="224" t="s">
        <v>1</v>
      </c>
      <c r="N465" s="225" t="s">
        <v>40</v>
      </c>
      <c r="O465" s="92"/>
      <c r="P465" s="226">
        <f>O465*H465</f>
        <v>0</v>
      </c>
      <c r="Q465" s="226">
        <v>0.00020000000000000001</v>
      </c>
      <c r="R465" s="226">
        <f>Q465*H465</f>
        <v>0.0012000000000000001</v>
      </c>
      <c r="S465" s="226">
        <v>0.031289999999999998</v>
      </c>
      <c r="T465" s="227">
        <f>S465*H465</f>
        <v>0.18773999999999999</v>
      </c>
      <c r="U465" s="38"/>
      <c r="V465" s="38"/>
      <c r="W465" s="38"/>
      <c r="X465" s="38"/>
      <c r="Y465" s="38"/>
      <c r="Z465" s="38"/>
      <c r="AA465" s="38"/>
      <c r="AB465" s="38"/>
      <c r="AC465" s="38"/>
      <c r="AD465" s="38"/>
      <c r="AE465" s="38"/>
      <c r="AR465" s="228" t="s">
        <v>234</v>
      </c>
      <c r="AT465" s="228" t="s">
        <v>142</v>
      </c>
      <c r="AU465" s="228" t="s">
        <v>82</v>
      </c>
      <c r="AY465" s="17" t="s">
        <v>140</v>
      </c>
      <c r="BE465" s="229">
        <f>IF(N465="základní",J465,0)</f>
        <v>0</v>
      </c>
      <c r="BF465" s="229">
        <f>IF(N465="snížená",J465,0)</f>
        <v>0</v>
      </c>
      <c r="BG465" s="229">
        <f>IF(N465="zákl. přenesená",J465,0)</f>
        <v>0</v>
      </c>
      <c r="BH465" s="229">
        <f>IF(N465="sníž. přenesená",J465,0)</f>
        <v>0</v>
      </c>
      <c r="BI465" s="229">
        <f>IF(N465="nulová",J465,0)</f>
        <v>0</v>
      </c>
      <c r="BJ465" s="17" t="s">
        <v>146</v>
      </c>
      <c r="BK465" s="229">
        <f>ROUND(I465*H465,2)</f>
        <v>0</v>
      </c>
      <c r="BL465" s="17" t="s">
        <v>234</v>
      </c>
      <c r="BM465" s="228" t="s">
        <v>751</v>
      </c>
    </row>
    <row r="466" s="2" customFormat="1">
      <c r="A466" s="38"/>
      <c r="B466" s="39"/>
      <c r="C466" s="40"/>
      <c r="D466" s="230" t="s">
        <v>148</v>
      </c>
      <c r="E466" s="40"/>
      <c r="F466" s="231" t="s">
        <v>750</v>
      </c>
      <c r="G466" s="40"/>
      <c r="H466" s="40"/>
      <c r="I466" s="232"/>
      <c r="J466" s="40"/>
      <c r="K466" s="40"/>
      <c r="L466" s="44"/>
      <c r="M466" s="233"/>
      <c r="N466" s="234"/>
      <c r="O466" s="92"/>
      <c r="P466" s="92"/>
      <c r="Q466" s="92"/>
      <c r="R466" s="92"/>
      <c r="S466" s="92"/>
      <c r="T466" s="93"/>
      <c r="U466" s="38"/>
      <c r="V466" s="38"/>
      <c r="W466" s="38"/>
      <c r="X466" s="38"/>
      <c r="Y466" s="38"/>
      <c r="Z466" s="38"/>
      <c r="AA466" s="38"/>
      <c r="AB466" s="38"/>
      <c r="AC466" s="38"/>
      <c r="AD466" s="38"/>
      <c r="AE466" s="38"/>
      <c r="AT466" s="17" t="s">
        <v>148</v>
      </c>
      <c r="AU466" s="17" t="s">
        <v>82</v>
      </c>
    </row>
    <row r="467" s="2" customFormat="1" ht="16.5" customHeight="1">
      <c r="A467" s="38"/>
      <c r="B467" s="39"/>
      <c r="C467" s="216" t="s">
        <v>752</v>
      </c>
      <c r="D467" s="216" t="s">
        <v>142</v>
      </c>
      <c r="E467" s="217" t="s">
        <v>753</v>
      </c>
      <c r="F467" s="218" t="s">
        <v>754</v>
      </c>
      <c r="G467" s="219" t="s">
        <v>177</v>
      </c>
      <c r="H467" s="220">
        <v>1</v>
      </c>
      <c r="I467" s="221"/>
      <c r="J467" s="222">
        <f>ROUND(I467*H467,2)</f>
        <v>0</v>
      </c>
      <c r="K467" s="223"/>
      <c r="L467" s="44"/>
      <c r="M467" s="224" t="s">
        <v>1</v>
      </c>
      <c r="N467" s="225" t="s">
        <v>40</v>
      </c>
      <c r="O467" s="92"/>
      <c r="P467" s="226">
        <f>O467*H467</f>
        <v>0</v>
      </c>
      <c r="Q467" s="226">
        <v>0.00067000000000000002</v>
      </c>
      <c r="R467" s="226">
        <f>Q467*H467</f>
        <v>0.00067000000000000002</v>
      </c>
      <c r="S467" s="226">
        <v>0</v>
      </c>
      <c r="T467" s="227">
        <f>S467*H467</f>
        <v>0</v>
      </c>
      <c r="U467" s="38"/>
      <c r="V467" s="38"/>
      <c r="W467" s="38"/>
      <c r="X467" s="38"/>
      <c r="Y467" s="38"/>
      <c r="Z467" s="38"/>
      <c r="AA467" s="38"/>
      <c r="AB467" s="38"/>
      <c r="AC467" s="38"/>
      <c r="AD467" s="38"/>
      <c r="AE467" s="38"/>
      <c r="AR467" s="228" t="s">
        <v>234</v>
      </c>
      <c r="AT467" s="228" t="s">
        <v>142</v>
      </c>
      <c r="AU467" s="228" t="s">
        <v>82</v>
      </c>
      <c r="AY467" s="17" t="s">
        <v>140</v>
      </c>
      <c r="BE467" s="229">
        <f>IF(N467="základní",J467,0)</f>
        <v>0</v>
      </c>
      <c r="BF467" s="229">
        <f>IF(N467="snížená",J467,0)</f>
        <v>0</v>
      </c>
      <c r="BG467" s="229">
        <f>IF(N467="zákl. přenesená",J467,0)</f>
        <v>0</v>
      </c>
      <c r="BH467" s="229">
        <f>IF(N467="sníž. přenesená",J467,0)</f>
        <v>0</v>
      </c>
      <c r="BI467" s="229">
        <f>IF(N467="nulová",J467,0)</f>
        <v>0</v>
      </c>
      <c r="BJ467" s="17" t="s">
        <v>146</v>
      </c>
      <c r="BK467" s="229">
        <f>ROUND(I467*H467,2)</f>
        <v>0</v>
      </c>
      <c r="BL467" s="17" t="s">
        <v>234</v>
      </c>
      <c r="BM467" s="228" t="s">
        <v>755</v>
      </c>
    </row>
    <row r="468" s="2" customFormat="1">
      <c r="A468" s="38"/>
      <c r="B468" s="39"/>
      <c r="C468" s="40"/>
      <c r="D468" s="230" t="s">
        <v>148</v>
      </c>
      <c r="E468" s="40"/>
      <c r="F468" s="231" t="s">
        <v>756</v>
      </c>
      <c r="G468" s="40"/>
      <c r="H468" s="40"/>
      <c r="I468" s="232"/>
      <c r="J468" s="40"/>
      <c r="K468" s="40"/>
      <c r="L468" s="44"/>
      <c r="M468" s="233"/>
      <c r="N468" s="234"/>
      <c r="O468" s="92"/>
      <c r="P468" s="92"/>
      <c r="Q468" s="92"/>
      <c r="R468" s="92"/>
      <c r="S468" s="92"/>
      <c r="T468" s="93"/>
      <c r="U468" s="38"/>
      <c r="V468" s="38"/>
      <c r="W468" s="38"/>
      <c r="X468" s="38"/>
      <c r="Y468" s="38"/>
      <c r="Z468" s="38"/>
      <c r="AA468" s="38"/>
      <c r="AB468" s="38"/>
      <c r="AC468" s="38"/>
      <c r="AD468" s="38"/>
      <c r="AE468" s="38"/>
      <c r="AT468" s="17" t="s">
        <v>148</v>
      </c>
      <c r="AU468" s="17" t="s">
        <v>82</v>
      </c>
    </row>
    <row r="469" s="2" customFormat="1" ht="66.75" customHeight="1">
      <c r="A469" s="38"/>
      <c r="B469" s="39"/>
      <c r="C469" s="246" t="s">
        <v>757</v>
      </c>
      <c r="D469" s="246" t="s">
        <v>152</v>
      </c>
      <c r="E469" s="247" t="s">
        <v>758</v>
      </c>
      <c r="F469" s="248" t="s">
        <v>759</v>
      </c>
      <c r="G469" s="249" t="s">
        <v>177</v>
      </c>
      <c r="H469" s="250">
        <v>1</v>
      </c>
      <c r="I469" s="251"/>
      <c r="J469" s="252">
        <f>ROUND(I469*H469,2)</f>
        <v>0</v>
      </c>
      <c r="K469" s="253"/>
      <c r="L469" s="254"/>
      <c r="M469" s="255" t="s">
        <v>1</v>
      </c>
      <c r="N469" s="256" t="s">
        <v>40</v>
      </c>
      <c r="O469" s="92"/>
      <c r="P469" s="226">
        <f>O469*H469</f>
        <v>0</v>
      </c>
      <c r="Q469" s="226">
        <v>0</v>
      </c>
      <c r="R469" s="226">
        <f>Q469*H469</f>
        <v>0</v>
      </c>
      <c r="S469" s="226">
        <v>0</v>
      </c>
      <c r="T469" s="227">
        <f>S469*H469</f>
        <v>0</v>
      </c>
      <c r="U469" s="38"/>
      <c r="V469" s="38"/>
      <c r="W469" s="38"/>
      <c r="X469" s="38"/>
      <c r="Y469" s="38"/>
      <c r="Z469" s="38"/>
      <c r="AA469" s="38"/>
      <c r="AB469" s="38"/>
      <c r="AC469" s="38"/>
      <c r="AD469" s="38"/>
      <c r="AE469" s="38"/>
      <c r="AR469" s="228" t="s">
        <v>323</v>
      </c>
      <c r="AT469" s="228" t="s">
        <v>152</v>
      </c>
      <c r="AU469" s="228" t="s">
        <v>82</v>
      </c>
      <c r="AY469" s="17" t="s">
        <v>140</v>
      </c>
      <c r="BE469" s="229">
        <f>IF(N469="základní",J469,0)</f>
        <v>0</v>
      </c>
      <c r="BF469" s="229">
        <f>IF(N469="snížená",J469,0)</f>
        <v>0</v>
      </c>
      <c r="BG469" s="229">
        <f>IF(N469="zákl. přenesená",J469,0)</f>
        <v>0</v>
      </c>
      <c r="BH469" s="229">
        <f>IF(N469="sníž. přenesená",J469,0)</f>
        <v>0</v>
      </c>
      <c r="BI469" s="229">
        <f>IF(N469="nulová",J469,0)</f>
        <v>0</v>
      </c>
      <c r="BJ469" s="17" t="s">
        <v>146</v>
      </c>
      <c r="BK469" s="229">
        <f>ROUND(I469*H469,2)</f>
        <v>0</v>
      </c>
      <c r="BL469" s="17" t="s">
        <v>234</v>
      </c>
      <c r="BM469" s="228" t="s">
        <v>760</v>
      </c>
    </row>
    <row r="470" s="2" customFormat="1">
      <c r="A470" s="38"/>
      <c r="B470" s="39"/>
      <c r="C470" s="40"/>
      <c r="D470" s="230" t="s">
        <v>148</v>
      </c>
      <c r="E470" s="40"/>
      <c r="F470" s="231" t="s">
        <v>761</v>
      </c>
      <c r="G470" s="40"/>
      <c r="H470" s="40"/>
      <c r="I470" s="232"/>
      <c r="J470" s="40"/>
      <c r="K470" s="40"/>
      <c r="L470" s="44"/>
      <c r="M470" s="233"/>
      <c r="N470" s="234"/>
      <c r="O470" s="92"/>
      <c r="P470" s="92"/>
      <c r="Q470" s="92"/>
      <c r="R470" s="92"/>
      <c r="S470" s="92"/>
      <c r="T470" s="93"/>
      <c r="U470" s="38"/>
      <c r="V470" s="38"/>
      <c r="W470" s="38"/>
      <c r="X470" s="38"/>
      <c r="Y470" s="38"/>
      <c r="Z470" s="38"/>
      <c r="AA470" s="38"/>
      <c r="AB470" s="38"/>
      <c r="AC470" s="38"/>
      <c r="AD470" s="38"/>
      <c r="AE470" s="38"/>
      <c r="AT470" s="17" t="s">
        <v>148</v>
      </c>
      <c r="AU470" s="17" t="s">
        <v>82</v>
      </c>
    </row>
    <row r="471" s="2" customFormat="1" ht="24.15" customHeight="1">
      <c r="A471" s="38"/>
      <c r="B471" s="39"/>
      <c r="C471" s="216" t="s">
        <v>762</v>
      </c>
      <c r="D471" s="216" t="s">
        <v>142</v>
      </c>
      <c r="E471" s="217" t="s">
        <v>763</v>
      </c>
      <c r="F471" s="218" t="s">
        <v>764</v>
      </c>
      <c r="G471" s="219" t="s">
        <v>169</v>
      </c>
      <c r="H471" s="220">
        <v>75</v>
      </c>
      <c r="I471" s="221"/>
      <c r="J471" s="222">
        <f>ROUND(I471*H471,2)</f>
        <v>0</v>
      </c>
      <c r="K471" s="223"/>
      <c r="L471" s="44"/>
      <c r="M471" s="224" t="s">
        <v>1</v>
      </c>
      <c r="N471" s="225" t="s">
        <v>40</v>
      </c>
      <c r="O471" s="92"/>
      <c r="P471" s="226">
        <f>O471*H471</f>
        <v>0</v>
      </c>
      <c r="Q471" s="226">
        <v>0</v>
      </c>
      <c r="R471" s="226">
        <f>Q471*H471</f>
        <v>0</v>
      </c>
      <c r="S471" s="226">
        <v>0</v>
      </c>
      <c r="T471" s="227">
        <f>S471*H471</f>
        <v>0</v>
      </c>
      <c r="U471" s="38"/>
      <c r="V471" s="38"/>
      <c r="W471" s="38"/>
      <c r="X471" s="38"/>
      <c r="Y471" s="38"/>
      <c r="Z471" s="38"/>
      <c r="AA471" s="38"/>
      <c r="AB471" s="38"/>
      <c r="AC471" s="38"/>
      <c r="AD471" s="38"/>
      <c r="AE471" s="38"/>
      <c r="AR471" s="228" t="s">
        <v>234</v>
      </c>
      <c r="AT471" s="228" t="s">
        <v>142</v>
      </c>
      <c r="AU471" s="228" t="s">
        <v>82</v>
      </c>
      <c r="AY471" s="17" t="s">
        <v>140</v>
      </c>
      <c r="BE471" s="229">
        <f>IF(N471="základní",J471,0)</f>
        <v>0</v>
      </c>
      <c r="BF471" s="229">
        <f>IF(N471="snížená",J471,0)</f>
        <v>0</v>
      </c>
      <c r="BG471" s="229">
        <f>IF(N471="zákl. přenesená",J471,0)</f>
        <v>0</v>
      </c>
      <c r="BH471" s="229">
        <f>IF(N471="sníž. přenesená",J471,0)</f>
        <v>0</v>
      </c>
      <c r="BI471" s="229">
        <f>IF(N471="nulová",J471,0)</f>
        <v>0</v>
      </c>
      <c r="BJ471" s="17" t="s">
        <v>146</v>
      </c>
      <c r="BK471" s="229">
        <f>ROUND(I471*H471,2)</f>
        <v>0</v>
      </c>
      <c r="BL471" s="17" t="s">
        <v>234</v>
      </c>
      <c r="BM471" s="228" t="s">
        <v>765</v>
      </c>
    </row>
    <row r="472" s="2" customFormat="1">
      <c r="A472" s="38"/>
      <c r="B472" s="39"/>
      <c r="C472" s="40"/>
      <c r="D472" s="230" t="s">
        <v>148</v>
      </c>
      <c r="E472" s="40"/>
      <c r="F472" s="231" t="s">
        <v>764</v>
      </c>
      <c r="G472" s="40"/>
      <c r="H472" s="40"/>
      <c r="I472" s="232"/>
      <c r="J472" s="40"/>
      <c r="K472" s="40"/>
      <c r="L472" s="44"/>
      <c r="M472" s="233"/>
      <c r="N472" s="234"/>
      <c r="O472" s="92"/>
      <c r="P472" s="92"/>
      <c r="Q472" s="92"/>
      <c r="R472" s="92"/>
      <c r="S472" s="92"/>
      <c r="T472" s="93"/>
      <c r="U472" s="38"/>
      <c r="V472" s="38"/>
      <c r="W472" s="38"/>
      <c r="X472" s="38"/>
      <c r="Y472" s="38"/>
      <c r="Z472" s="38"/>
      <c r="AA472" s="38"/>
      <c r="AB472" s="38"/>
      <c r="AC472" s="38"/>
      <c r="AD472" s="38"/>
      <c r="AE472" s="38"/>
      <c r="AT472" s="17" t="s">
        <v>148</v>
      </c>
      <c r="AU472" s="17" t="s">
        <v>82</v>
      </c>
    </row>
    <row r="473" s="2" customFormat="1" ht="24.15" customHeight="1">
      <c r="A473" s="38"/>
      <c r="B473" s="39"/>
      <c r="C473" s="216" t="s">
        <v>766</v>
      </c>
      <c r="D473" s="216" t="s">
        <v>142</v>
      </c>
      <c r="E473" s="217" t="s">
        <v>767</v>
      </c>
      <c r="F473" s="218" t="s">
        <v>768</v>
      </c>
      <c r="G473" s="219" t="s">
        <v>177</v>
      </c>
      <c r="H473" s="220">
        <v>34</v>
      </c>
      <c r="I473" s="221"/>
      <c r="J473" s="222">
        <f>ROUND(I473*H473,2)</f>
        <v>0</v>
      </c>
      <c r="K473" s="223"/>
      <c r="L473" s="44"/>
      <c r="M473" s="224" t="s">
        <v>1</v>
      </c>
      <c r="N473" s="225" t="s">
        <v>40</v>
      </c>
      <c r="O473" s="92"/>
      <c r="P473" s="226">
        <f>O473*H473</f>
        <v>0</v>
      </c>
      <c r="Q473" s="226">
        <v>0</v>
      </c>
      <c r="R473" s="226">
        <f>Q473*H473</f>
        <v>0</v>
      </c>
      <c r="S473" s="226">
        <v>0</v>
      </c>
      <c r="T473" s="227">
        <f>S473*H473</f>
        <v>0</v>
      </c>
      <c r="U473" s="38"/>
      <c r="V473" s="38"/>
      <c r="W473" s="38"/>
      <c r="X473" s="38"/>
      <c r="Y473" s="38"/>
      <c r="Z473" s="38"/>
      <c r="AA473" s="38"/>
      <c r="AB473" s="38"/>
      <c r="AC473" s="38"/>
      <c r="AD473" s="38"/>
      <c r="AE473" s="38"/>
      <c r="AR473" s="228" t="s">
        <v>234</v>
      </c>
      <c r="AT473" s="228" t="s">
        <v>142</v>
      </c>
      <c r="AU473" s="228" t="s">
        <v>82</v>
      </c>
      <c r="AY473" s="17" t="s">
        <v>140</v>
      </c>
      <c r="BE473" s="229">
        <f>IF(N473="základní",J473,0)</f>
        <v>0</v>
      </c>
      <c r="BF473" s="229">
        <f>IF(N473="snížená",J473,0)</f>
        <v>0</v>
      </c>
      <c r="BG473" s="229">
        <f>IF(N473="zákl. přenesená",J473,0)</f>
        <v>0</v>
      </c>
      <c r="BH473" s="229">
        <f>IF(N473="sníž. přenesená",J473,0)</f>
        <v>0</v>
      </c>
      <c r="BI473" s="229">
        <f>IF(N473="nulová",J473,0)</f>
        <v>0</v>
      </c>
      <c r="BJ473" s="17" t="s">
        <v>146</v>
      </c>
      <c r="BK473" s="229">
        <f>ROUND(I473*H473,2)</f>
        <v>0</v>
      </c>
      <c r="BL473" s="17" t="s">
        <v>234</v>
      </c>
      <c r="BM473" s="228" t="s">
        <v>769</v>
      </c>
    </row>
    <row r="474" s="2" customFormat="1">
      <c r="A474" s="38"/>
      <c r="B474" s="39"/>
      <c r="C474" s="40"/>
      <c r="D474" s="230" t="s">
        <v>148</v>
      </c>
      <c r="E474" s="40"/>
      <c r="F474" s="231" t="s">
        <v>770</v>
      </c>
      <c r="G474" s="40"/>
      <c r="H474" s="40"/>
      <c r="I474" s="232"/>
      <c r="J474" s="40"/>
      <c r="K474" s="40"/>
      <c r="L474" s="44"/>
      <c r="M474" s="233"/>
      <c r="N474" s="234"/>
      <c r="O474" s="92"/>
      <c r="P474" s="92"/>
      <c r="Q474" s="92"/>
      <c r="R474" s="92"/>
      <c r="S474" s="92"/>
      <c r="T474" s="93"/>
      <c r="U474" s="38"/>
      <c r="V474" s="38"/>
      <c r="W474" s="38"/>
      <c r="X474" s="38"/>
      <c r="Y474" s="38"/>
      <c r="Z474" s="38"/>
      <c r="AA474" s="38"/>
      <c r="AB474" s="38"/>
      <c r="AC474" s="38"/>
      <c r="AD474" s="38"/>
      <c r="AE474" s="38"/>
      <c r="AT474" s="17" t="s">
        <v>148</v>
      </c>
      <c r="AU474" s="17" t="s">
        <v>82</v>
      </c>
    </row>
    <row r="475" s="2" customFormat="1" ht="37.8" customHeight="1">
      <c r="A475" s="38"/>
      <c r="B475" s="39"/>
      <c r="C475" s="246" t="s">
        <v>771</v>
      </c>
      <c r="D475" s="246" t="s">
        <v>152</v>
      </c>
      <c r="E475" s="247" t="s">
        <v>772</v>
      </c>
      <c r="F475" s="248" t="s">
        <v>773</v>
      </c>
      <c r="G475" s="249" t="s">
        <v>177</v>
      </c>
      <c r="H475" s="250">
        <v>34</v>
      </c>
      <c r="I475" s="251"/>
      <c r="J475" s="252">
        <f>ROUND(I475*H475,2)</f>
        <v>0</v>
      </c>
      <c r="K475" s="253"/>
      <c r="L475" s="254"/>
      <c r="M475" s="255" t="s">
        <v>1</v>
      </c>
      <c r="N475" s="256" t="s">
        <v>40</v>
      </c>
      <c r="O475" s="92"/>
      <c r="P475" s="226">
        <f>O475*H475</f>
        <v>0</v>
      </c>
      <c r="Q475" s="226">
        <v>0</v>
      </c>
      <c r="R475" s="226">
        <f>Q475*H475</f>
        <v>0</v>
      </c>
      <c r="S475" s="226">
        <v>0</v>
      </c>
      <c r="T475" s="227">
        <f>S475*H475</f>
        <v>0</v>
      </c>
      <c r="U475" s="38"/>
      <c r="V475" s="38"/>
      <c r="W475" s="38"/>
      <c r="X475" s="38"/>
      <c r="Y475" s="38"/>
      <c r="Z475" s="38"/>
      <c r="AA475" s="38"/>
      <c r="AB475" s="38"/>
      <c r="AC475" s="38"/>
      <c r="AD475" s="38"/>
      <c r="AE475" s="38"/>
      <c r="AR475" s="228" t="s">
        <v>323</v>
      </c>
      <c r="AT475" s="228" t="s">
        <v>152</v>
      </c>
      <c r="AU475" s="228" t="s">
        <v>82</v>
      </c>
      <c r="AY475" s="17" t="s">
        <v>140</v>
      </c>
      <c r="BE475" s="229">
        <f>IF(N475="základní",J475,0)</f>
        <v>0</v>
      </c>
      <c r="BF475" s="229">
        <f>IF(N475="snížená",J475,0)</f>
        <v>0</v>
      </c>
      <c r="BG475" s="229">
        <f>IF(N475="zákl. přenesená",J475,0)</f>
        <v>0</v>
      </c>
      <c r="BH475" s="229">
        <f>IF(N475="sníž. přenesená",J475,0)</f>
        <v>0</v>
      </c>
      <c r="BI475" s="229">
        <f>IF(N475="nulová",J475,0)</f>
        <v>0</v>
      </c>
      <c r="BJ475" s="17" t="s">
        <v>146</v>
      </c>
      <c r="BK475" s="229">
        <f>ROUND(I475*H475,2)</f>
        <v>0</v>
      </c>
      <c r="BL475" s="17" t="s">
        <v>234</v>
      </c>
      <c r="BM475" s="228" t="s">
        <v>774</v>
      </c>
    </row>
    <row r="476" s="2" customFormat="1">
      <c r="A476" s="38"/>
      <c r="B476" s="39"/>
      <c r="C476" s="40"/>
      <c r="D476" s="230" t="s">
        <v>148</v>
      </c>
      <c r="E476" s="40"/>
      <c r="F476" s="231" t="s">
        <v>773</v>
      </c>
      <c r="G476" s="40"/>
      <c r="H476" s="40"/>
      <c r="I476" s="232"/>
      <c r="J476" s="40"/>
      <c r="K476" s="40"/>
      <c r="L476" s="44"/>
      <c r="M476" s="233"/>
      <c r="N476" s="234"/>
      <c r="O476" s="92"/>
      <c r="P476" s="92"/>
      <c r="Q476" s="92"/>
      <c r="R476" s="92"/>
      <c r="S476" s="92"/>
      <c r="T476" s="93"/>
      <c r="U476" s="38"/>
      <c r="V476" s="38"/>
      <c r="W476" s="38"/>
      <c r="X476" s="38"/>
      <c r="Y476" s="38"/>
      <c r="Z476" s="38"/>
      <c r="AA476" s="38"/>
      <c r="AB476" s="38"/>
      <c r="AC476" s="38"/>
      <c r="AD476" s="38"/>
      <c r="AE476" s="38"/>
      <c r="AT476" s="17" t="s">
        <v>148</v>
      </c>
      <c r="AU476" s="17" t="s">
        <v>82</v>
      </c>
    </row>
    <row r="477" s="2" customFormat="1" ht="24.15" customHeight="1">
      <c r="A477" s="38"/>
      <c r="B477" s="39"/>
      <c r="C477" s="216" t="s">
        <v>775</v>
      </c>
      <c r="D477" s="216" t="s">
        <v>142</v>
      </c>
      <c r="E477" s="217" t="s">
        <v>776</v>
      </c>
      <c r="F477" s="218" t="s">
        <v>777</v>
      </c>
      <c r="G477" s="219" t="s">
        <v>155</v>
      </c>
      <c r="H477" s="220">
        <v>2.0339999999999998</v>
      </c>
      <c r="I477" s="221"/>
      <c r="J477" s="222">
        <f>ROUND(I477*H477,2)</f>
        <v>0</v>
      </c>
      <c r="K477" s="223"/>
      <c r="L477" s="44"/>
      <c r="M477" s="224" t="s">
        <v>1</v>
      </c>
      <c r="N477" s="225" t="s">
        <v>40</v>
      </c>
      <c r="O477" s="92"/>
      <c r="P477" s="226">
        <f>O477*H477</f>
        <v>0</v>
      </c>
      <c r="Q477" s="226">
        <v>0</v>
      </c>
      <c r="R477" s="226">
        <f>Q477*H477</f>
        <v>0</v>
      </c>
      <c r="S477" s="226">
        <v>0</v>
      </c>
      <c r="T477" s="227">
        <f>S477*H477</f>
        <v>0</v>
      </c>
      <c r="U477" s="38"/>
      <c r="V477" s="38"/>
      <c r="W477" s="38"/>
      <c r="X477" s="38"/>
      <c r="Y477" s="38"/>
      <c r="Z477" s="38"/>
      <c r="AA477" s="38"/>
      <c r="AB477" s="38"/>
      <c r="AC477" s="38"/>
      <c r="AD477" s="38"/>
      <c r="AE477" s="38"/>
      <c r="AR477" s="228" t="s">
        <v>234</v>
      </c>
      <c r="AT477" s="228" t="s">
        <v>142</v>
      </c>
      <c r="AU477" s="228" t="s">
        <v>82</v>
      </c>
      <c r="AY477" s="17" t="s">
        <v>140</v>
      </c>
      <c r="BE477" s="229">
        <f>IF(N477="základní",J477,0)</f>
        <v>0</v>
      </c>
      <c r="BF477" s="229">
        <f>IF(N477="snížená",J477,0)</f>
        <v>0</v>
      </c>
      <c r="BG477" s="229">
        <f>IF(N477="zákl. přenesená",J477,0)</f>
        <v>0</v>
      </c>
      <c r="BH477" s="229">
        <f>IF(N477="sníž. přenesená",J477,0)</f>
        <v>0</v>
      </c>
      <c r="BI477" s="229">
        <f>IF(N477="nulová",J477,0)</f>
        <v>0</v>
      </c>
      <c r="BJ477" s="17" t="s">
        <v>146</v>
      </c>
      <c r="BK477" s="229">
        <f>ROUND(I477*H477,2)</f>
        <v>0</v>
      </c>
      <c r="BL477" s="17" t="s">
        <v>234</v>
      </c>
      <c r="BM477" s="228" t="s">
        <v>778</v>
      </c>
    </row>
    <row r="478" s="2" customFormat="1">
      <c r="A478" s="38"/>
      <c r="B478" s="39"/>
      <c r="C478" s="40"/>
      <c r="D478" s="230" t="s">
        <v>148</v>
      </c>
      <c r="E478" s="40"/>
      <c r="F478" s="231" t="s">
        <v>779</v>
      </c>
      <c r="G478" s="40"/>
      <c r="H478" s="40"/>
      <c r="I478" s="232"/>
      <c r="J478" s="40"/>
      <c r="K478" s="40"/>
      <c r="L478" s="44"/>
      <c r="M478" s="233"/>
      <c r="N478" s="234"/>
      <c r="O478" s="92"/>
      <c r="P478" s="92"/>
      <c r="Q478" s="92"/>
      <c r="R478" s="92"/>
      <c r="S478" s="92"/>
      <c r="T478" s="93"/>
      <c r="U478" s="38"/>
      <c r="V478" s="38"/>
      <c r="W478" s="38"/>
      <c r="X478" s="38"/>
      <c r="Y478" s="38"/>
      <c r="Z478" s="38"/>
      <c r="AA478" s="38"/>
      <c r="AB478" s="38"/>
      <c r="AC478" s="38"/>
      <c r="AD478" s="38"/>
      <c r="AE478" s="38"/>
      <c r="AT478" s="17" t="s">
        <v>148</v>
      </c>
      <c r="AU478" s="17" t="s">
        <v>82</v>
      </c>
    </row>
    <row r="479" s="2" customFormat="1" ht="24.15" customHeight="1">
      <c r="A479" s="38"/>
      <c r="B479" s="39"/>
      <c r="C479" s="216" t="s">
        <v>780</v>
      </c>
      <c r="D479" s="216" t="s">
        <v>142</v>
      </c>
      <c r="E479" s="217" t="s">
        <v>484</v>
      </c>
      <c r="F479" s="218" t="s">
        <v>485</v>
      </c>
      <c r="G479" s="219" t="s">
        <v>243</v>
      </c>
      <c r="H479" s="220">
        <v>5</v>
      </c>
      <c r="I479" s="221"/>
      <c r="J479" s="222">
        <f>ROUND(I479*H479,2)</f>
        <v>0</v>
      </c>
      <c r="K479" s="223"/>
      <c r="L479" s="44"/>
      <c r="M479" s="224" t="s">
        <v>1</v>
      </c>
      <c r="N479" s="225" t="s">
        <v>40</v>
      </c>
      <c r="O479" s="92"/>
      <c r="P479" s="226">
        <f>O479*H479</f>
        <v>0</v>
      </c>
      <c r="Q479" s="226">
        <v>0</v>
      </c>
      <c r="R479" s="226">
        <f>Q479*H479</f>
        <v>0</v>
      </c>
      <c r="S479" s="226">
        <v>0</v>
      </c>
      <c r="T479" s="227">
        <f>S479*H479</f>
        <v>0</v>
      </c>
      <c r="U479" s="38"/>
      <c r="V479" s="38"/>
      <c r="W479" s="38"/>
      <c r="X479" s="38"/>
      <c r="Y479" s="38"/>
      <c r="Z479" s="38"/>
      <c r="AA479" s="38"/>
      <c r="AB479" s="38"/>
      <c r="AC479" s="38"/>
      <c r="AD479" s="38"/>
      <c r="AE479" s="38"/>
      <c r="AR479" s="228" t="s">
        <v>244</v>
      </c>
      <c r="AT479" s="228" t="s">
        <v>142</v>
      </c>
      <c r="AU479" s="228" t="s">
        <v>82</v>
      </c>
      <c r="AY479" s="17" t="s">
        <v>140</v>
      </c>
      <c r="BE479" s="229">
        <f>IF(N479="základní",J479,0)</f>
        <v>0</v>
      </c>
      <c r="BF479" s="229">
        <f>IF(N479="snížená",J479,0)</f>
        <v>0</v>
      </c>
      <c r="BG479" s="229">
        <f>IF(N479="zákl. přenesená",J479,0)</f>
        <v>0</v>
      </c>
      <c r="BH479" s="229">
        <f>IF(N479="sníž. přenesená",J479,0)</f>
        <v>0</v>
      </c>
      <c r="BI479" s="229">
        <f>IF(N479="nulová",J479,0)</f>
        <v>0</v>
      </c>
      <c r="BJ479" s="17" t="s">
        <v>146</v>
      </c>
      <c r="BK479" s="229">
        <f>ROUND(I479*H479,2)</f>
        <v>0</v>
      </c>
      <c r="BL479" s="17" t="s">
        <v>244</v>
      </c>
      <c r="BM479" s="228" t="s">
        <v>781</v>
      </c>
    </row>
    <row r="480" s="2" customFormat="1">
      <c r="A480" s="38"/>
      <c r="B480" s="39"/>
      <c r="C480" s="40"/>
      <c r="D480" s="230" t="s">
        <v>148</v>
      </c>
      <c r="E480" s="40"/>
      <c r="F480" s="231" t="s">
        <v>485</v>
      </c>
      <c r="G480" s="40"/>
      <c r="H480" s="40"/>
      <c r="I480" s="232"/>
      <c r="J480" s="40"/>
      <c r="K480" s="40"/>
      <c r="L480" s="44"/>
      <c r="M480" s="233"/>
      <c r="N480" s="234"/>
      <c r="O480" s="92"/>
      <c r="P480" s="92"/>
      <c r="Q480" s="92"/>
      <c r="R480" s="92"/>
      <c r="S480" s="92"/>
      <c r="T480" s="93"/>
      <c r="U480" s="38"/>
      <c r="V480" s="38"/>
      <c r="W480" s="38"/>
      <c r="X480" s="38"/>
      <c r="Y480" s="38"/>
      <c r="Z480" s="38"/>
      <c r="AA480" s="38"/>
      <c r="AB480" s="38"/>
      <c r="AC480" s="38"/>
      <c r="AD480" s="38"/>
      <c r="AE480" s="38"/>
      <c r="AT480" s="17" t="s">
        <v>148</v>
      </c>
      <c r="AU480" s="17" t="s">
        <v>82</v>
      </c>
    </row>
    <row r="481" s="2" customFormat="1">
      <c r="A481" s="38"/>
      <c r="B481" s="39"/>
      <c r="C481" s="40"/>
      <c r="D481" s="230" t="s">
        <v>238</v>
      </c>
      <c r="E481" s="40"/>
      <c r="F481" s="257" t="s">
        <v>782</v>
      </c>
      <c r="G481" s="40"/>
      <c r="H481" s="40"/>
      <c r="I481" s="232"/>
      <c r="J481" s="40"/>
      <c r="K481" s="40"/>
      <c r="L481" s="44"/>
      <c r="M481" s="233"/>
      <c r="N481" s="234"/>
      <c r="O481" s="92"/>
      <c r="P481" s="92"/>
      <c r="Q481" s="92"/>
      <c r="R481" s="92"/>
      <c r="S481" s="92"/>
      <c r="T481" s="93"/>
      <c r="U481" s="38"/>
      <c r="V481" s="38"/>
      <c r="W481" s="38"/>
      <c r="X481" s="38"/>
      <c r="Y481" s="38"/>
      <c r="Z481" s="38"/>
      <c r="AA481" s="38"/>
      <c r="AB481" s="38"/>
      <c r="AC481" s="38"/>
      <c r="AD481" s="38"/>
      <c r="AE481" s="38"/>
      <c r="AT481" s="17" t="s">
        <v>238</v>
      </c>
      <c r="AU481" s="17" t="s">
        <v>82</v>
      </c>
    </row>
    <row r="482" s="12" customFormat="1" ht="22.8" customHeight="1">
      <c r="A482" s="12"/>
      <c r="B482" s="200"/>
      <c r="C482" s="201"/>
      <c r="D482" s="202" t="s">
        <v>72</v>
      </c>
      <c r="E482" s="214" t="s">
        <v>783</v>
      </c>
      <c r="F482" s="214" t="s">
        <v>784</v>
      </c>
      <c r="G482" s="201"/>
      <c r="H482" s="201"/>
      <c r="I482" s="204"/>
      <c r="J482" s="215">
        <f>BK482</f>
        <v>0</v>
      </c>
      <c r="K482" s="201"/>
      <c r="L482" s="206"/>
      <c r="M482" s="207"/>
      <c r="N482" s="208"/>
      <c r="O482" s="208"/>
      <c r="P482" s="209">
        <f>SUM(P483:P560)</f>
        <v>0</v>
      </c>
      <c r="Q482" s="208"/>
      <c r="R482" s="209">
        <f>SUM(R483:R560)</f>
        <v>2.4287625000000004</v>
      </c>
      <c r="S482" s="208"/>
      <c r="T482" s="210">
        <f>SUM(T483:T560)</f>
        <v>0</v>
      </c>
      <c r="U482" s="12"/>
      <c r="V482" s="12"/>
      <c r="W482" s="12"/>
      <c r="X482" s="12"/>
      <c r="Y482" s="12"/>
      <c r="Z482" s="12"/>
      <c r="AA482" s="12"/>
      <c r="AB482" s="12"/>
      <c r="AC482" s="12"/>
      <c r="AD482" s="12"/>
      <c r="AE482" s="12"/>
      <c r="AR482" s="211" t="s">
        <v>82</v>
      </c>
      <c r="AT482" s="212" t="s">
        <v>72</v>
      </c>
      <c r="AU482" s="212" t="s">
        <v>80</v>
      </c>
      <c r="AY482" s="211" t="s">
        <v>140</v>
      </c>
      <c r="BK482" s="213">
        <f>SUM(BK483:BK560)</f>
        <v>0</v>
      </c>
    </row>
    <row r="483" s="2" customFormat="1" ht="37.8" customHeight="1">
      <c r="A483" s="38"/>
      <c r="B483" s="39"/>
      <c r="C483" s="216" t="s">
        <v>785</v>
      </c>
      <c r="D483" s="216" t="s">
        <v>142</v>
      </c>
      <c r="E483" s="217" t="s">
        <v>786</v>
      </c>
      <c r="F483" s="218" t="s">
        <v>787</v>
      </c>
      <c r="G483" s="219" t="s">
        <v>163</v>
      </c>
      <c r="H483" s="220">
        <v>30</v>
      </c>
      <c r="I483" s="221"/>
      <c r="J483" s="222">
        <f>ROUND(I483*H483,2)</f>
        <v>0</v>
      </c>
      <c r="K483" s="223"/>
      <c r="L483" s="44"/>
      <c r="M483" s="224" t="s">
        <v>1</v>
      </c>
      <c r="N483" s="225" t="s">
        <v>40</v>
      </c>
      <c r="O483" s="92"/>
      <c r="P483" s="226">
        <f>O483*H483</f>
        <v>0</v>
      </c>
      <c r="Q483" s="226">
        <v>0</v>
      </c>
      <c r="R483" s="226">
        <f>Q483*H483</f>
        <v>0</v>
      </c>
      <c r="S483" s="226">
        <v>0</v>
      </c>
      <c r="T483" s="227">
        <f>S483*H483</f>
        <v>0</v>
      </c>
      <c r="U483" s="38"/>
      <c r="V483" s="38"/>
      <c r="W483" s="38"/>
      <c r="X483" s="38"/>
      <c r="Y483" s="38"/>
      <c r="Z483" s="38"/>
      <c r="AA483" s="38"/>
      <c r="AB483" s="38"/>
      <c r="AC483" s="38"/>
      <c r="AD483" s="38"/>
      <c r="AE483" s="38"/>
      <c r="AR483" s="228" t="s">
        <v>234</v>
      </c>
      <c r="AT483" s="228" t="s">
        <v>142</v>
      </c>
      <c r="AU483" s="228" t="s">
        <v>82</v>
      </c>
      <c r="AY483" s="17" t="s">
        <v>140</v>
      </c>
      <c r="BE483" s="229">
        <f>IF(N483="základní",J483,0)</f>
        <v>0</v>
      </c>
      <c r="BF483" s="229">
        <f>IF(N483="snížená",J483,0)</f>
        <v>0</v>
      </c>
      <c r="BG483" s="229">
        <f>IF(N483="zákl. přenesená",J483,0)</f>
        <v>0</v>
      </c>
      <c r="BH483" s="229">
        <f>IF(N483="sníž. přenesená",J483,0)</f>
        <v>0</v>
      </c>
      <c r="BI483" s="229">
        <f>IF(N483="nulová",J483,0)</f>
        <v>0</v>
      </c>
      <c r="BJ483" s="17" t="s">
        <v>146</v>
      </c>
      <c r="BK483" s="229">
        <f>ROUND(I483*H483,2)</f>
        <v>0</v>
      </c>
      <c r="BL483" s="17" t="s">
        <v>234</v>
      </c>
      <c r="BM483" s="228" t="s">
        <v>788</v>
      </c>
    </row>
    <row r="484" s="2" customFormat="1">
      <c r="A484" s="38"/>
      <c r="B484" s="39"/>
      <c r="C484" s="40"/>
      <c r="D484" s="230" t="s">
        <v>148</v>
      </c>
      <c r="E484" s="40"/>
      <c r="F484" s="231" t="s">
        <v>787</v>
      </c>
      <c r="G484" s="40"/>
      <c r="H484" s="40"/>
      <c r="I484" s="232"/>
      <c r="J484" s="40"/>
      <c r="K484" s="40"/>
      <c r="L484" s="44"/>
      <c r="M484" s="233"/>
      <c r="N484" s="234"/>
      <c r="O484" s="92"/>
      <c r="P484" s="92"/>
      <c r="Q484" s="92"/>
      <c r="R484" s="92"/>
      <c r="S484" s="92"/>
      <c r="T484" s="93"/>
      <c r="U484" s="38"/>
      <c r="V484" s="38"/>
      <c r="W484" s="38"/>
      <c r="X484" s="38"/>
      <c r="Y484" s="38"/>
      <c r="Z484" s="38"/>
      <c r="AA484" s="38"/>
      <c r="AB484" s="38"/>
      <c r="AC484" s="38"/>
      <c r="AD484" s="38"/>
      <c r="AE484" s="38"/>
      <c r="AT484" s="17" t="s">
        <v>148</v>
      </c>
      <c r="AU484" s="17" t="s">
        <v>82</v>
      </c>
    </row>
    <row r="485" s="2" customFormat="1" ht="24.15" customHeight="1">
      <c r="A485" s="38"/>
      <c r="B485" s="39"/>
      <c r="C485" s="246" t="s">
        <v>789</v>
      </c>
      <c r="D485" s="246" t="s">
        <v>152</v>
      </c>
      <c r="E485" s="247" t="s">
        <v>790</v>
      </c>
      <c r="F485" s="248" t="s">
        <v>791</v>
      </c>
      <c r="G485" s="249" t="s">
        <v>163</v>
      </c>
      <c r="H485" s="250">
        <v>31.5</v>
      </c>
      <c r="I485" s="251"/>
      <c r="J485" s="252">
        <f>ROUND(I485*H485,2)</f>
        <v>0</v>
      </c>
      <c r="K485" s="253"/>
      <c r="L485" s="254"/>
      <c r="M485" s="255" t="s">
        <v>1</v>
      </c>
      <c r="N485" s="256" t="s">
        <v>40</v>
      </c>
      <c r="O485" s="92"/>
      <c r="P485" s="226">
        <f>O485*H485</f>
        <v>0</v>
      </c>
      <c r="Q485" s="226">
        <v>0.00023000000000000001</v>
      </c>
      <c r="R485" s="226">
        <f>Q485*H485</f>
        <v>0.0072450000000000006</v>
      </c>
      <c r="S485" s="226">
        <v>0</v>
      </c>
      <c r="T485" s="227">
        <f>S485*H485</f>
        <v>0</v>
      </c>
      <c r="U485" s="38"/>
      <c r="V485" s="38"/>
      <c r="W485" s="38"/>
      <c r="X485" s="38"/>
      <c r="Y485" s="38"/>
      <c r="Z485" s="38"/>
      <c r="AA485" s="38"/>
      <c r="AB485" s="38"/>
      <c r="AC485" s="38"/>
      <c r="AD485" s="38"/>
      <c r="AE485" s="38"/>
      <c r="AR485" s="228" t="s">
        <v>323</v>
      </c>
      <c r="AT485" s="228" t="s">
        <v>152</v>
      </c>
      <c r="AU485" s="228" t="s">
        <v>82</v>
      </c>
      <c r="AY485" s="17" t="s">
        <v>140</v>
      </c>
      <c r="BE485" s="229">
        <f>IF(N485="základní",J485,0)</f>
        <v>0</v>
      </c>
      <c r="BF485" s="229">
        <f>IF(N485="snížená",J485,0)</f>
        <v>0</v>
      </c>
      <c r="BG485" s="229">
        <f>IF(N485="zákl. přenesená",J485,0)</f>
        <v>0</v>
      </c>
      <c r="BH485" s="229">
        <f>IF(N485="sníž. přenesená",J485,0)</f>
        <v>0</v>
      </c>
      <c r="BI485" s="229">
        <f>IF(N485="nulová",J485,0)</f>
        <v>0</v>
      </c>
      <c r="BJ485" s="17" t="s">
        <v>146</v>
      </c>
      <c r="BK485" s="229">
        <f>ROUND(I485*H485,2)</f>
        <v>0</v>
      </c>
      <c r="BL485" s="17" t="s">
        <v>234</v>
      </c>
      <c r="BM485" s="228" t="s">
        <v>792</v>
      </c>
    </row>
    <row r="486" s="2" customFormat="1">
      <c r="A486" s="38"/>
      <c r="B486" s="39"/>
      <c r="C486" s="40"/>
      <c r="D486" s="230" t="s">
        <v>148</v>
      </c>
      <c r="E486" s="40"/>
      <c r="F486" s="231" t="s">
        <v>791</v>
      </c>
      <c r="G486" s="40"/>
      <c r="H486" s="40"/>
      <c r="I486" s="232"/>
      <c r="J486" s="40"/>
      <c r="K486" s="40"/>
      <c r="L486" s="44"/>
      <c r="M486" s="233"/>
      <c r="N486" s="234"/>
      <c r="O486" s="92"/>
      <c r="P486" s="92"/>
      <c r="Q486" s="92"/>
      <c r="R486" s="92"/>
      <c r="S486" s="92"/>
      <c r="T486" s="93"/>
      <c r="U486" s="38"/>
      <c r="V486" s="38"/>
      <c r="W486" s="38"/>
      <c r="X486" s="38"/>
      <c r="Y486" s="38"/>
      <c r="Z486" s="38"/>
      <c r="AA486" s="38"/>
      <c r="AB486" s="38"/>
      <c r="AC486" s="38"/>
      <c r="AD486" s="38"/>
      <c r="AE486" s="38"/>
      <c r="AT486" s="17" t="s">
        <v>148</v>
      </c>
      <c r="AU486" s="17" t="s">
        <v>82</v>
      </c>
    </row>
    <row r="487" s="13" customFormat="1">
      <c r="A487" s="13"/>
      <c r="B487" s="235"/>
      <c r="C487" s="236"/>
      <c r="D487" s="230" t="s">
        <v>150</v>
      </c>
      <c r="E487" s="237" t="s">
        <v>1</v>
      </c>
      <c r="F487" s="238" t="s">
        <v>793</v>
      </c>
      <c r="G487" s="236"/>
      <c r="H487" s="239">
        <v>31.5</v>
      </c>
      <c r="I487" s="240"/>
      <c r="J487" s="236"/>
      <c r="K487" s="236"/>
      <c r="L487" s="241"/>
      <c r="M487" s="242"/>
      <c r="N487" s="243"/>
      <c r="O487" s="243"/>
      <c r="P487" s="243"/>
      <c r="Q487" s="243"/>
      <c r="R487" s="243"/>
      <c r="S487" s="243"/>
      <c r="T487" s="244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45" t="s">
        <v>150</v>
      </c>
      <c r="AU487" s="245" t="s">
        <v>82</v>
      </c>
      <c r="AV487" s="13" t="s">
        <v>82</v>
      </c>
      <c r="AW487" s="13" t="s">
        <v>30</v>
      </c>
      <c r="AX487" s="13" t="s">
        <v>80</v>
      </c>
      <c r="AY487" s="245" t="s">
        <v>140</v>
      </c>
    </row>
    <row r="488" s="2" customFormat="1" ht="37.8" customHeight="1">
      <c r="A488" s="38"/>
      <c r="B488" s="39"/>
      <c r="C488" s="216" t="s">
        <v>794</v>
      </c>
      <c r="D488" s="216" t="s">
        <v>142</v>
      </c>
      <c r="E488" s="217" t="s">
        <v>795</v>
      </c>
      <c r="F488" s="218" t="s">
        <v>796</v>
      </c>
      <c r="G488" s="219" t="s">
        <v>163</v>
      </c>
      <c r="H488" s="220">
        <v>25</v>
      </c>
      <c r="I488" s="221"/>
      <c r="J488" s="222">
        <f>ROUND(I488*H488,2)</f>
        <v>0</v>
      </c>
      <c r="K488" s="223"/>
      <c r="L488" s="44"/>
      <c r="M488" s="224" t="s">
        <v>1</v>
      </c>
      <c r="N488" s="225" t="s">
        <v>40</v>
      </c>
      <c r="O488" s="92"/>
      <c r="P488" s="226">
        <f>O488*H488</f>
        <v>0</v>
      </c>
      <c r="Q488" s="226">
        <v>0</v>
      </c>
      <c r="R488" s="226">
        <f>Q488*H488</f>
        <v>0</v>
      </c>
      <c r="S488" s="226">
        <v>0</v>
      </c>
      <c r="T488" s="227">
        <f>S488*H488</f>
        <v>0</v>
      </c>
      <c r="U488" s="38"/>
      <c r="V488" s="38"/>
      <c r="W488" s="38"/>
      <c r="X488" s="38"/>
      <c r="Y488" s="38"/>
      <c r="Z488" s="38"/>
      <c r="AA488" s="38"/>
      <c r="AB488" s="38"/>
      <c r="AC488" s="38"/>
      <c r="AD488" s="38"/>
      <c r="AE488" s="38"/>
      <c r="AR488" s="228" t="s">
        <v>234</v>
      </c>
      <c r="AT488" s="228" t="s">
        <v>142</v>
      </c>
      <c r="AU488" s="228" t="s">
        <v>82</v>
      </c>
      <c r="AY488" s="17" t="s">
        <v>140</v>
      </c>
      <c r="BE488" s="229">
        <f>IF(N488="základní",J488,0)</f>
        <v>0</v>
      </c>
      <c r="BF488" s="229">
        <f>IF(N488="snížená",J488,0)</f>
        <v>0</v>
      </c>
      <c r="BG488" s="229">
        <f>IF(N488="zákl. přenesená",J488,0)</f>
        <v>0</v>
      </c>
      <c r="BH488" s="229">
        <f>IF(N488="sníž. přenesená",J488,0)</f>
        <v>0</v>
      </c>
      <c r="BI488" s="229">
        <f>IF(N488="nulová",J488,0)</f>
        <v>0</v>
      </c>
      <c r="BJ488" s="17" t="s">
        <v>146</v>
      </c>
      <c r="BK488" s="229">
        <f>ROUND(I488*H488,2)</f>
        <v>0</v>
      </c>
      <c r="BL488" s="17" t="s">
        <v>234</v>
      </c>
      <c r="BM488" s="228" t="s">
        <v>797</v>
      </c>
    </row>
    <row r="489" s="2" customFormat="1">
      <c r="A489" s="38"/>
      <c r="B489" s="39"/>
      <c r="C489" s="40"/>
      <c r="D489" s="230" t="s">
        <v>148</v>
      </c>
      <c r="E489" s="40"/>
      <c r="F489" s="231" t="s">
        <v>796</v>
      </c>
      <c r="G489" s="40"/>
      <c r="H489" s="40"/>
      <c r="I489" s="232"/>
      <c r="J489" s="40"/>
      <c r="K489" s="40"/>
      <c r="L489" s="44"/>
      <c r="M489" s="233"/>
      <c r="N489" s="234"/>
      <c r="O489" s="92"/>
      <c r="P489" s="92"/>
      <c r="Q489" s="92"/>
      <c r="R489" s="92"/>
      <c r="S489" s="92"/>
      <c r="T489" s="93"/>
      <c r="U489" s="38"/>
      <c r="V489" s="38"/>
      <c r="W489" s="38"/>
      <c r="X489" s="38"/>
      <c r="Y489" s="38"/>
      <c r="Z489" s="38"/>
      <c r="AA489" s="38"/>
      <c r="AB489" s="38"/>
      <c r="AC489" s="38"/>
      <c r="AD489" s="38"/>
      <c r="AE489" s="38"/>
      <c r="AT489" s="17" t="s">
        <v>148</v>
      </c>
      <c r="AU489" s="17" t="s">
        <v>82</v>
      </c>
    </row>
    <row r="490" s="2" customFormat="1" ht="16.5" customHeight="1">
      <c r="A490" s="38"/>
      <c r="B490" s="39"/>
      <c r="C490" s="246" t="s">
        <v>798</v>
      </c>
      <c r="D490" s="246" t="s">
        <v>152</v>
      </c>
      <c r="E490" s="247" t="s">
        <v>799</v>
      </c>
      <c r="F490" s="248" t="s">
        <v>800</v>
      </c>
      <c r="G490" s="249" t="s">
        <v>163</v>
      </c>
      <c r="H490" s="250">
        <v>5.25</v>
      </c>
      <c r="I490" s="251"/>
      <c r="J490" s="252">
        <f>ROUND(I490*H490,2)</f>
        <v>0</v>
      </c>
      <c r="K490" s="253"/>
      <c r="L490" s="254"/>
      <c r="M490" s="255" t="s">
        <v>1</v>
      </c>
      <c r="N490" s="256" t="s">
        <v>40</v>
      </c>
      <c r="O490" s="92"/>
      <c r="P490" s="226">
        <f>O490*H490</f>
        <v>0</v>
      </c>
      <c r="Q490" s="226">
        <v>8.0000000000000007E-05</v>
      </c>
      <c r="R490" s="226">
        <f>Q490*H490</f>
        <v>0.00042000000000000002</v>
      </c>
      <c r="S490" s="226">
        <v>0</v>
      </c>
      <c r="T490" s="227">
        <f>S490*H490</f>
        <v>0</v>
      </c>
      <c r="U490" s="38"/>
      <c r="V490" s="38"/>
      <c r="W490" s="38"/>
      <c r="X490" s="38"/>
      <c r="Y490" s="38"/>
      <c r="Z490" s="38"/>
      <c r="AA490" s="38"/>
      <c r="AB490" s="38"/>
      <c r="AC490" s="38"/>
      <c r="AD490" s="38"/>
      <c r="AE490" s="38"/>
      <c r="AR490" s="228" t="s">
        <v>323</v>
      </c>
      <c r="AT490" s="228" t="s">
        <v>152</v>
      </c>
      <c r="AU490" s="228" t="s">
        <v>82</v>
      </c>
      <c r="AY490" s="17" t="s">
        <v>140</v>
      </c>
      <c r="BE490" s="229">
        <f>IF(N490="základní",J490,0)</f>
        <v>0</v>
      </c>
      <c r="BF490" s="229">
        <f>IF(N490="snížená",J490,0)</f>
        <v>0</v>
      </c>
      <c r="BG490" s="229">
        <f>IF(N490="zákl. přenesená",J490,0)</f>
        <v>0</v>
      </c>
      <c r="BH490" s="229">
        <f>IF(N490="sníž. přenesená",J490,0)</f>
        <v>0</v>
      </c>
      <c r="BI490" s="229">
        <f>IF(N490="nulová",J490,0)</f>
        <v>0</v>
      </c>
      <c r="BJ490" s="17" t="s">
        <v>146</v>
      </c>
      <c r="BK490" s="229">
        <f>ROUND(I490*H490,2)</f>
        <v>0</v>
      </c>
      <c r="BL490" s="17" t="s">
        <v>234</v>
      </c>
      <c r="BM490" s="228" t="s">
        <v>801</v>
      </c>
    </row>
    <row r="491" s="2" customFormat="1">
      <c r="A491" s="38"/>
      <c r="B491" s="39"/>
      <c r="C491" s="40"/>
      <c r="D491" s="230" t="s">
        <v>148</v>
      </c>
      <c r="E491" s="40"/>
      <c r="F491" s="231" t="s">
        <v>800</v>
      </c>
      <c r="G491" s="40"/>
      <c r="H491" s="40"/>
      <c r="I491" s="232"/>
      <c r="J491" s="40"/>
      <c r="K491" s="40"/>
      <c r="L491" s="44"/>
      <c r="M491" s="233"/>
      <c r="N491" s="234"/>
      <c r="O491" s="92"/>
      <c r="P491" s="92"/>
      <c r="Q491" s="92"/>
      <c r="R491" s="92"/>
      <c r="S491" s="92"/>
      <c r="T491" s="93"/>
      <c r="U491" s="38"/>
      <c r="V491" s="38"/>
      <c r="W491" s="38"/>
      <c r="X491" s="38"/>
      <c r="Y491" s="38"/>
      <c r="Z491" s="38"/>
      <c r="AA491" s="38"/>
      <c r="AB491" s="38"/>
      <c r="AC491" s="38"/>
      <c r="AD491" s="38"/>
      <c r="AE491" s="38"/>
      <c r="AT491" s="17" t="s">
        <v>148</v>
      </c>
      <c r="AU491" s="17" t="s">
        <v>82</v>
      </c>
    </row>
    <row r="492" s="13" customFormat="1">
      <c r="A492" s="13"/>
      <c r="B492" s="235"/>
      <c r="C492" s="236"/>
      <c r="D492" s="230" t="s">
        <v>150</v>
      </c>
      <c r="E492" s="237" t="s">
        <v>1</v>
      </c>
      <c r="F492" s="238" t="s">
        <v>802</v>
      </c>
      <c r="G492" s="236"/>
      <c r="H492" s="239">
        <v>5.25</v>
      </c>
      <c r="I492" s="240"/>
      <c r="J492" s="236"/>
      <c r="K492" s="236"/>
      <c r="L492" s="241"/>
      <c r="M492" s="242"/>
      <c r="N492" s="243"/>
      <c r="O492" s="243"/>
      <c r="P492" s="243"/>
      <c r="Q492" s="243"/>
      <c r="R492" s="243"/>
      <c r="S492" s="243"/>
      <c r="T492" s="244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45" t="s">
        <v>150</v>
      </c>
      <c r="AU492" s="245" t="s">
        <v>82</v>
      </c>
      <c r="AV492" s="13" t="s">
        <v>82</v>
      </c>
      <c r="AW492" s="13" t="s">
        <v>30</v>
      </c>
      <c r="AX492" s="13" t="s">
        <v>80</v>
      </c>
      <c r="AY492" s="245" t="s">
        <v>140</v>
      </c>
    </row>
    <row r="493" s="2" customFormat="1" ht="16.5" customHeight="1">
      <c r="A493" s="38"/>
      <c r="B493" s="39"/>
      <c r="C493" s="246" t="s">
        <v>803</v>
      </c>
      <c r="D493" s="246" t="s">
        <v>152</v>
      </c>
      <c r="E493" s="247" t="s">
        <v>804</v>
      </c>
      <c r="F493" s="248" t="s">
        <v>805</v>
      </c>
      <c r="G493" s="249" t="s">
        <v>163</v>
      </c>
      <c r="H493" s="250">
        <v>21</v>
      </c>
      <c r="I493" s="251"/>
      <c r="J493" s="252">
        <f>ROUND(I493*H493,2)</f>
        <v>0</v>
      </c>
      <c r="K493" s="253"/>
      <c r="L493" s="254"/>
      <c r="M493" s="255" t="s">
        <v>1</v>
      </c>
      <c r="N493" s="256" t="s">
        <v>40</v>
      </c>
      <c r="O493" s="92"/>
      <c r="P493" s="226">
        <f>O493*H493</f>
        <v>0</v>
      </c>
      <c r="Q493" s="226">
        <v>0.00054000000000000001</v>
      </c>
      <c r="R493" s="226">
        <f>Q493*H493</f>
        <v>0.011339999999999999</v>
      </c>
      <c r="S493" s="226">
        <v>0</v>
      </c>
      <c r="T493" s="227">
        <f>S493*H493</f>
        <v>0</v>
      </c>
      <c r="U493" s="38"/>
      <c r="V493" s="38"/>
      <c r="W493" s="38"/>
      <c r="X493" s="38"/>
      <c r="Y493" s="38"/>
      <c r="Z493" s="38"/>
      <c r="AA493" s="38"/>
      <c r="AB493" s="38"/>
      <c r="AC493" s="38"/>
      <c r="AD493" s="38"/>
      <c r="AE493" s="38"/>
      <c r="AR493" s="228" t="s">
        <v>323</v>
      </c>
      <c r="AT493" s="228" t="s">
        <v>152</v>
      </c>
      <c r="AU493" s="228" t="s">
        <v>82</v>
      </c>
      <c r="AY493" s="17" t="s">
        <v>140</v>
      </c>
      <c r="BE493" s="229">
        <f>IF(N493="základní",J493,0)</f>
        <v>0</v>
      </c>
      <c r="BF493" s="229">
        <f>IF(N493="snížená",J493,0)</f>
        <v>0</v>
      </c>
      <c r="BG493" s="229">
        <f>IF(N493="zákl. přenesená",J493,0)</f>
        <v>0</v>
      </c>
      <c r="BH493" s="229">
        <f>IF(N493="sníž. přenesená",J493,0)</f>
        <v>0</v>
      </c>
      <c r="BI493" s="229">
        <f>IF(N493="nulová",J493,0)</f>
        <v>0</v>
      </c>
      <c r="BJ493" s="17" t="s">
        <v>146</v>
      </c>
      <c r="BK493" s="229">
        <f>ROUND(I493*H493,2)</f>
        <v>0</v>
      </c>
      <c r="BL493" s="17" t="s">
        <v>234</v>
      </c>
      <c r="BM493" s="228" t="s">
        <v>806</v>
      </c>
    </row>
    <row r="494" s="2" customFormat="1">
      <c r="A494" s="38"/>
      <c r="B494" s="39"/>
      <c r="C494" s="40"/>
      <c r="D494" s="230" t="s">
        <v>148</v>
      </c>
      <c r="E494" s="40"/>
      <c r="F494" s="231" t="s">
        <v>805</v>
      </c>
      <c r="G494" s="40"/>
      <c r="H494" s="40"/>
      <c r="I494" s="232"/>
      <c r="J494" s="40"/>
      <c r="K494" s="40"/>
      <c r="L494" s="44"/>
      <c r="M494" s="233"/>
      <c r="N494" s="234"/>
      <c r="O494" s="92"/>
      <c r="P494" s="92"/>
      <c r="Q494" s="92"/>
      <c r="R494" s="92"/>
      <c r="S494" s="92"/>
      <c r="T494" s="93"/>
      <c r="U494" s="38"/>
      <c r="V494" s="38"/>
      <c r="W494" s="38"/>
      <c r="X494" s="38"/>
      <c r="Y494" s="38"/>
      <c r="Z494" s="38"/>
      <c r="AA494" s="38"/>
      <c r="AB494" s="38"/>
      <c r="AC494" s="38"/>
      <c r="AD494" s="38"/>
      <c r="AE494" s="38"/>
      <c r="AT494" s="17" t="s">
        <v>148</v>
      </c>
      <c r="AU494" s="17" t="s">
        <v>82</v>
      </c>
    </row>
    <row r="495" s="13" customFormat="1">
      <c r="A495" s="13"/>
      <c r="B495" s="235"/>
      <c r="C495" s="236"/>
      <c r="D495" s="230" t="s">
        <v>150</v>
      </c>
      <c r="E495" s="237" t="s">
        <v>1</v>
      </c>
      <c r="F495" s="238" t="s">
        <v>807</v>
      </c>
      <c r="G495" s="236"/>
      <c r="H495" s="239">
        <v>21</v>
      </c>
      <c r="I495" s="240"/>
      <c r="J495" s="236"/>
      <c r="K495" s="236"/>
      <c r="L495" s="241"/>
      <c r="M495" s="242"/>
      <c r="N495" s="243"/>
      <c r="O495" s="243"/>
      <c r="P495" s="243"/>
      <c r="Q495" s="243"/>
      <c r="R495" s="243"/>
      <c r="S495" s="243"/>
      <c r="T495" s="244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45" t="s">
        <v>150</v>
      </c>
      <c r="AU495" s="245" t="s">
        <v>82</v>
      </c>
      <c r="AV495" s="13" t="s">
        <v>82</v>
      </c>
      <c r="AW495" s="13" t="s">
        <v>30</v>
      </c>
      <c r="AX495" s="13" t="s">
        <v>80</v>
      </c>
      <c r="AY495" s="245" t="s">
        <v>140</v>
      </c>
    </row>
    <row r="496" s="2" customFormat="1" ht="62.7" customHeight="1">
      <c r="A496" s="38"/>
      <c r="B496" s="39"/>
      <c r="C496" s="216" t="s">
        <v>808</v>
      </c>
      <c r="D496" s="216" t="s">
        <v>142</v>
      </c>
      <c r="E496" s="217" t="s">
        <v>809</v>
      </c>
      <c r="F496" s="218" t="s">
        <v>810</v>
      </c>
      <c r="G496" s="219" t="s">
        <v>163</v>
      </c>
      <c r="H496" s="220">
        <v>20</v>
      </c>
      <c r="I496" s="221"/>
      <c r="J496" s="222">
        <f>ROUND(I496*H496,2)</f>
        <v>0</v>
      </c>
      <c r="K496" s="223"/>
      <c r="L496" s="44"/>
      <c r="M496" s="224" t="s">
        <v>1</v>
      </c>
      <c r="N496" s="225" t="s">
        <v>40</v>
      </c>
      <c r="O496" s="92"/>
      <c r="P496" s="226">
        <f>O496*H496</f>
        <v>0</v>
      </c>
      <c r="Q496" s="226">
        <v>0</v>
      </c>
      <c r="R496" s="226">
        <f>Q496*H496</f>
        <v>0</v>
      </c>
      <c r="S496" s="226">
        <v>0</v>
      </c>
      <c r="T496" s="227">
        <f>S496*H496</f>
        <v>0</v>
      </c>
      <c r="U496" s="38"/>
      <c r="V496" s="38"/>
      <c r="W496" s="38"/>
      <c r="X496" s="38"/>
      <c r="Y496" s="38"/>
      <c r="Z496" s="38"/>
      <c r="AA496" s="38"/>
      <c r="AB496" s="38"/>
      <c r="AC496" s="38"/>
      <c r="AD496" s="38"/>
      <c r="AE496" s="38"/>
      <c r="AR496" s="228" t="s">
        <v>234</v>
      </c>
      <c r="AT496" s="228" t="s">
        <v>142</v>
      </c>
      <c r="AU496" s="228" t="s">
        <v>82</v>
      </c>
      <c r="AY496" s="17" t="s">
        <v>140</v>
      </c>
      <c r="BE496" s="229">
        <f>IF(N496="základní",J496,0)</f>
        <v>0</v>
      </c>
      <c r="BF496" s="229">
        <f>IF(N496="snížená",J496,0)</f>
        <v>0</v>
      </c>
      <c r="BG496" s="229">
        <f>IF(N496="zákl. přenesená",J496,0)</f>
        <v>0</v>
      </c>
      <c r="BH496" s="229">
        <f>IF(N496="sníž. přenesená",J496,0)</f>
        <v>0</v>
      </c>
      <c r="BI496" s="229">
        <f>IF(N496="nulová",J496,0)</f>
        <v>0</v>
      </c>
      <c r="BJ496" s="17" t="s">
        <v>146</v>
      </c>
      <c r="BK496" s="229">
        <f>ROUND(I496*H496,2)</f>
        <v>0</v>
      </c>
      <c r="BL496" s="17" t="s">
        <v>234</v>
      </c>
      <c r="BM496" s="228" t="s">
        <v>811</v>
      </c>
    </row>
    <row r="497" s="2" customFormat="1">
      <c r="A497" s="38"/>
      <c r="B497" s="39"/>
      <c r="C497" s="40"/>
      <c r="D497" s="230" t="s">
        <v>148</v>
      </c>
      <c r="E497" s="40"/>
      <c r="F497" s="231" t="s">
        <v>810</v>
      </c>
      <c r="G497" s="40"/>
      <c r="H497" s="40"/>
      <c r="I497" s="232"/>
      <c r="J497" s="40"/>
      <c r="K497" s="40"/>
      <c r="L497" s="44"/>
      <c r="M497" s="233"/>
      <c r="N497" s="234"/>
      <c r="O497" s="92"/>
      <c r="P497" s="92"/>
      <c r="Q497" s="92"/>
      <c r="R497" s="92"/>
      <c r="S497" s="92"/>
      <c r="T497" s="93"/>
      <c r="U497" s="38"/>
      <c r="V497" s="38"/>
      <c r="W497" s="38"/>
      <c r="X497" s="38"/>
      <c r="Y497" s="38"/>
      <c r="Z497" s="38"/>
      <c r="AA497" s="38"/>
      <c r="AB497" s="38"/>
      <c r="AC497" s="38"/>
      <c r="AD497" s="38"/>
      <c r="AE497" s="38"/>
      <c r="AT497" s="17" t="s">
        <v>148</v>
      </c>
      <c r="AU497" s="17" t="s">
        <v>82</v>
      </c>
    </row>
    <row r="498" s="2" customFormat="1" ht="16.5" customHeight="1">
      <c r="A498" s="38"/>
      <c r="B498" s="39"/>
      <c r="C498" s="246" t="s">
        <v>812</v>
      </c>
      <c r="D498" s="246" t="s">
        <v>152</v>
      </c>
      <c r="E498" s="247" t="s">
        <v>813</v>
      </c>
      <c r="F498" s="248" t="s">
        <v>814</v>
      </c>
      <c r="G498" s="249" t="s">
        <v>163</v>
      </c>
      <c r="H498" s="250">
        <v>20.5</v>
      </c>
      <c r="I498" s="251"/>
      <c r="J498" s="252">
        <f>ROUND(I498*H498,2)</f>
        <v>0</v>
      </c>
      <c r="K498" s="253"/>
      <c r="L498" s="254"/>
      <c r="M498" s="255" t="s">
        <v>1</v>
      </c>
      <c r="N498" s="256" t="s">
        <v>40</v>
      </c>
      <c r="O498" s="92"/>
      <c r="P498" s="226">
        <f>O498*H498</f>
        <v>0</v>
      </c>
      <c r="Q498" s="226">
        <v>0.11</v>
      </c>
      <c r="R498" s="226">
        <f>Q498*H498</f>
        <v>2.2549999999999999</v>
      </c>
      <c r="S498" s="226">
        <v>0</v>
      </c>
      <c r="T498" s="227">
        <f>S498*H498</f>
        <v>0</v>
      </c>
      <c r="U498" s="38"/>
      <c r="V498" s="38"/>
      <c r="W498" s="38"/>
      <c r="X498" s="38"/>
      <c r="Y498" s="38"/>
      <c r="Z498" s="38"/>
      <c r="AA498" s="38"/>
      <c r="AB498" s="38"/>
      <c r="AC498" s="38"/>
      <c r="AD498" s="38"/>
      <c r="AE498" s="38"/>
      <c r="AR498" s="228" t="s">
        <v>323</v>
      </c>
      <c r="AT498" s="228" t="s">
        <v>152</v>
      </c>
      <c r="AU498" s="228" t="s">
        <v>82</v>
      </c>
      <c r="AY498" s="17" t="s">
        <v>140</v>
      </c>
      <c r="BE498" s="229">
        <f>IF(N498="základní",J498,0)</f>
        <v>0</v>
      </c>
      <c r="BF498" s="229">
        <f>IF(N498="snížená",J498,0)</f>
        <v>0</v>
      </c>
      <c r="BG498" s="229">
        <f>IF(N498="zákl. přenesená",J498,0)</f>
        <v>0</v>
      </c>
      <c r="BH498" s="229">
        <f>IF(N498="sníž. přenesená",J498,0)</f>
        <v>0</v>
      </c>
      <c r="BI498" s="229">
        <f>IF(N498="nulová",J498,0)</f>
        <v>0</v>
      </c>
      <c r="BJ498" s="17" t="s">
        <v>146</v>
      </c>
      <c r="BK498" s="229">
        <f>ROUND(I498*H498,2)</f>
        <v>0</v>
      </c>
      <c r="BL498" s="17" t="s">
        <v>234</v>
      </c>
      <c r="BM498" s="228" t="s">
        <v>815</v>
      </c>
    </row>
    <row r="499" s="2" customFormat="1">
      <c r="A499" s="38"/>
      <c r="B499" s="39"/>
      <c r="C499" s="40"/>
      <c r="D499" s="230" t="s">
        <v>148</v>
      </c>
      <c r="E499" s="40"/>
      <c r="F499" s="231" t="s">
        <v>814</v>
      </c>
      <c r="G499" s="40"/>
      <c r="H499" s="40"/>
      <c r="I499" s="232"/>
      <c r="J499" s="40"/>
      <c r="K499" s="40"/>
      <c r="L499" s="44"/>
      <c r="M499" s="233"/>
      <c r="N499" s="234"/>
      <c r="O499" s="92"/>
      <c r="P499" s="92"/>
      <c r="Q499" s="92"/>
      <c r="R499" s="92"/>
      <c r="S499" s="92"/>
      <c r="T499" s="93"/>
      <c r="U499" s="38"/>
      <c r="V499" s="38"/>
      <c r="W499" s="38"/>
      <c r="X499" s="38"/>
      <c r="Y499" s="38"/>
      <c r="Z499" s="38"/>
      <c r="AA499" s="38"/>
      <c r="AB499" s="38"/>
      <c r="AC499" s="38"/>
      <c r="AD499" s="38"/>
      <c r="AE499" s="38"/>
      <c r="AT499" s="17" t="s">
        <v>148</v>
      </c>
      <c r="AU499" s="17" t="s">
        <v>82</v>
      </c>
    </row>
    <row r="500" s="13" customFormat="1">
      <c r="A500" s="13"/>
      <c r="B500" s="235"/>
      <c r="C500" s="236"/>
      <c r="D500" s="230" t="s">
        <v>150</v>
      </c>
      <c r="E500" s="237" t="s">
        <v>1</v>
      </c>
      <c r="F500" s="238" t="s">
        <v>816</v>
      </c>
      <c r="G500" s="236"/>
      <c r="H500" s="239">
        <v>20.5</v>
      </c>
      <c r="I500" s="240"/>
      <c r="J500" s="236"/>
      <c r="K500" s="236"/>
      <c r="L500" s="241"/>
      <c r="M500" s="242"/>
      <c r="N500" s="243"/>
      <c r="O500" s="243"/>
      <c r="P500" s="243"/>
      <c r="Q500" s="243"/>
      <c r="R500" s="243"/>
      <c r="S500" s="243"/>
      <c r="T500" s="244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45" t="s">
        <v>150</v>
      </c>
      <c r="AU500" s="245" t="s">
        <v>82</v>
      </c>
      <c r="AV500" s="13" t="s">
        <v>82</v>
      </c>
      <c r="AW500" s="13" t="s">
        <v>30</v>
      </c>
      <c r="AX500" s="13" t="s">
        <v>80</v>
      </c>
      <c r="AY500" s="245" t="s">
        <v>140</v>
      </c>
    </row>
    <row r="501" s="2" customFormat="1" ht="37.8" customHeight="1">
      <c r="A501" s="38"/>
      <c r="B501" s="39"/>
      <c r="C501" s="216" t="s">
        <v>817</v>
      </c>
      <c r="D501" s="216" t="s">
        <v>142</v>
      </c>
      <c r="E501" s="217" t="s">
        <v>818</v>
      </c>
      <c r="F501" s="218" t="s">
        <v>819</v>
      </c>
      <c r="G501" s="219" t="s">
        <v>163</v>
      </c>
      <c r="H501" s="220">
        <v>53</v>
      </c>
      <c r="I501" s="221"/>
      <c r="J501" s="222">
        <f>ROUND(I501*H501,2)</f>
        <v>0</v>
      </c>
      <c r="K501" s="223"/>
      <c r="L501" s="44"/>
      <c r="M501" s="224" t="s">
        <v>1</v>
      </c>
      <c r="N501" s="225" t="s">
        <v>40</v>
      </c>
      <c r="O501" s="92"/>
      <c r="P501" s="226">
        <f>O501*H501</f>
        <v>0</v>
      </c>
      <c r="Q501" s="226">
        <v>0</v>
      </c>
      <c r="R501" s="226">
        <f>Q501*H501</f>
        <v>0</v>
      </c>
      <c r="S501" s="226">
        <v>0</v>
      </c>
      <c r="T501" s="227">
        <f>S501*H501</f>
        <v>0</v>
      </c>
      <c r="U501" s="38"/>
      <c r="V501" s="38"/>
      <c r="W501" s="38"/>
      <c r="X501" s="38"/>
      <c r="Y501" s="38"/>
      <c r="Z501" s="38"/>
      <c r="AA501" s="38"/>
      <c r="AB501" s="38"/>
      <c r="AC501" s="38"/>
      <c r="AD501" s="38"/>
      <c r="AE501" s="38"/>
      <c r="AR501" s="228" t="s">
        <v>234</v>
      </c>
      <c r="AT501" s="228" t="s">
        <v>142</v>
      </c>
      <c r="AU501" s="228" t="s">
        <v>82</v>
      </c>
      <c r="AY501" s="17" t="s">
        <v>140</v>
      </c>
      <c r="BE501" s="229">
        <f>IF(N501="základní",J501,0)</f>
        <v>0</v>
      </c>
      <c r="BF501" s="229">
        <f>IF(N501="snížená",J501,0)</f>
        <v>0</v>
      </c>
      <c r="BG501" s="229">
        <f>IF(N501="zákl. přenesená",J501,0)</f>
        <v>0</v>
      </c>
      <c r="BH501" s="229">
        <f>IF(N501="sníž. přenesená",J501,0)</f>
        <v>0</v>
      </c>
      <c r="BI501" s="229">
        <f>IF(N501="nulová",J501,0)</f>
        <v>0</v>
      </c>
      <c r="BJ501" s="17" t="s">
        <v>146</v>
      </c>
      <c r="BK501" s="229">
        <f>ROUND(I501*H501,2)</f>
        <v>0</v>
      </c>
      <c r="BL501" s="17" t="s">
        <v>234</v>
      </c>
      <c r="BM501" s="228" t="s">
        <v>820</v>
      </c>
    </row>
    <row r="502" s="2" customFormat="1">
      <c r="A502" s="38"/>
      <c r="B502" s="39"/>
      <c r="C502" s="40"/>
      <c r="D502" s="230" t="s">
        <v>148</v>
      </c>
      <c r="E502" s="40"/>
      <c r="F502" s="231" t="s">
        <v>819</v>
      </c>
      <c r="G502" s="40"/>
      <c r="H502" s="40"/>
      <c r="I502" s="232"/>
      <c r="J502" s="40"/>
      <c r="K502" s="40"/>
      <c r="L502" s="44"/>
      <c r="M502" s="233"/>
      <c r="N502" s="234"/>
      <c r="O502" s="92"/>
      <c r="P502" s="92"/>
      <c r="Q502" s="92"/>
      <c r="R502" s="92"/>
      <c r="S502" s="92"/>
      <c r="T502" s="93"/>
      <c r="U502" s="38"/>
      <c r="V502" s="38"/>
      <c r="W502" s="38"/>
      <c r="X502" s="38"/>
      <c r="Y502" s="38"/>
      <c r="Z502" s="38"/>
      <c r="AA502" s="38"/>
      <c r="AB502" s="38"/>
      <c r="AC502" s="38"/>
      <c r="AD502" s="38"/>
      <c r="AE502" s="38"/>
      <c r="AT502" s="17" t="s">
        <v>148</v>
      </c>
      <c r="AU502" s="17" t="s">
        <v>82</v>
      </c>
    </row>
    <row r="503" s="2" customFormat="1" ht="24.15" customHeight="1">
      <c r="A503" s="38"/>
      <c r="B503" s="39"/>
      <c r="C503" s="246" t="s">
        <v>821</v>
      </c>
      <c r="D503" s="246" t="s">
        <v>152</v>
      </c>
      <c r="E503" s="247" t="s">
        <v>822</v>
      </c>
      <c r="F503" s="248" t="s">
        <v>823</v>
      </c>
      <c r="G503" s="249" t="s">
        <v>163</v>
      </c>
      <c r="H503" s="250">
        <v>5</v>
      </c>
      <c r="I503" s="251"/>
      <c r="J503" s="252">
        <f>ROUND(I503*H503,2)</f>
        <v>0</v>
      </c>
      <c r="K503" s="253"/>
      <c r="L503" s="254"/>
      <c r="M503" s="255" t="s">
        <v>1</v>
      </c>
      <c r="N503" s="256" t="s">
        <v>40</v>
      </c>
      <c r="O503" s="92"/>
      <c r="P503" s="226">
        <f>O503*H503</f>
        <v>0</v>
      </c>
      <c r="Q503" s="226">
        <v>0.00022000000000000001</v>
      </c>
      <c r="R503" s="226">
        <f>Q503*H503</f>
        <v>0.0011000000000000001</v>
      </c>
      <c r="S503" s="226">
        <v>0</v>
      </c>
      <c r="T503" s="227">
        <f>S503*H503</f>
        <v>0</v>
      </c>
      <c r="U503" s="38"/>
      <c r="V503" s="38"/>
      <c r="W503" s="38"/>
      <c r="X503" s="38"/>
      <c r="Y503" s="38"/>
      <c r="Z503" s="38"/>
      <c r="AA503" s="38"/>
      <c r="AB503" s="38"/>
      <c r="AC503" s="38"/>
      <c r="AD503" s="38"/>
      <c r="AE503" s="38"/>
      <c r="AR503" s="228" t="s">
        <v>323</v>
      </c>
      <c r="AT503" s="228" t="s">
        <v>152</v>
      </c>
      <c r="AU503" s="228" t="s">
        <v>82</v>
      </c>
      <c r="AY503" s="17" t="s">
        <v>140</v>
      </c>
      <c r="BE503" s="229">
        <f>IF(N503="základní",J503,0)</f>
        <v>0</v>
      </c>
      <c r="BF503" s="229">
        <f>IF(N503="snížená",J503,0)</f>
        <v>0</v>
      </c>
      <c r="BG503" s="229">
        <f>IF(N503="zákl. přenesená",J503,0)</f>
        <v>0</v>
      </c>
      <c r="BH503" s="229">
        <f>IF(N503="sníž. přenesená",J503,0)</f>
        <v>0</v>
      </c>
      <c r="BI503" s="229">
        <f>IF(N503="nulová",J503,0)</f>
        <v>0</v>
      </c>
      <c r="BJ503" s="17" t="s">
        <v>146</v>
      </c>
      <c r="BK503" s="229">
        <f>ROUND(I503*H503,2)</f>
        <v>0</v>
      </c>
      <c r="BL503" s="17" t="s">
        <v>234</v>
      </c>
      <c r="BM503" s="228" t="s">
        <v>824</v>
      </c>
    </row>
    <row r="504" s="2" customFormat="1">
      <c r="A504" s="38"/>
      <c r="B504" s="39"/>
      <c r="C504" s="40"/>
      <c r="D504" s="230" t="s">
        <v>148</v>
      </c>
      <c r="E504" s="40"/>
      <c r="F504" s="231" t="s">
        <v>823</v>
      </c>
      <c r="G504" s="40"/>
      <c r="H504" s="40"/>
      <c r="I504" s="232"/>
      <c r="J504" s="40"/>
      <c r="K504" s="40"/>
      <c r="L504" s="44"/>
      <c r="M504" s="233"/>
      <c r="N504" s="234"/>
      <c r="O504" s="92"/>
      <c r="P504" s="92"/>
      <c r="Q504" s="92"/>
      <c r="R504" s="92"/>
      <c r="S504" s="92"/>
      <c r="T504" s="93"/>
      <c r="U504" s="38"/>
      <c r="V504" s="38"/>
      <c r="W504" s="38"/>
      <c r="X504" s="38"/>
      <c r="Y504" s="38"/>
      <c r="Z504" s="38"/>
      <c r="AA504" s="38"/>
      <c r="AB504" s="38"/>
      <c r="AC504" s="38"/>
      <c r="AD504" s="38"/>
      <c r="AE504" s="38"/>
      <c r="AT504" s="17" t="s">
        <v>148</v>
      </c>
      <c r="AU504" s="17" t="s">
        <v>82</v>
      </c>
    </row>
    <row r="505" s="2" customFormat="1">
      <c r="A505" s="38"/>
      <c r="B505" s="39"/>
      <c r="C505" s="40"/>
      <c r="D505" s="230" t="s">
        <v>238</v>
      </c>
      <c r="E505" s="40"/>
      <c r="F505" s="257" t="s">
        <v>825</v>
      </c>
      <c r="G505" s="40"/>
      <c r="H505" s="40"/>
      <c r="I505" s="232"/>
      <c r="J505" s="40"/>
      <c r="K505" s="40"/>
      <c r="L505" s="44"/>
      <c r="M505" s="233"/>
      <c r="N505" s="234"/>
      <c r="O505" s="92"/>
      <c r="P505" s="92"/>
      <c r="Q505" s="92"/>
      <c r="R505" s="92"/>
      <c r="S505" s="92"/>
      <c r="T505" s="93"/>
      <c r="U505" s="38"/>
      <c r="V505" s="38"/>
      <c r="W505" s="38"/>
      <c r="X505" s="38"/>
      <c r="Y505" s="38"/>
      <c r="Z505" s="38"/>
      <c r="AA505" s="38"/>
      <c r="AB505" s="38"/>
      <c r="AC505" s="38"/>
      <c r="AD505" s="38"/>
      <c r="AE505" s="38"/>
      <c r="AT505" s="17" t="s">
        <v>238</v>
      </c>
      <c r="AU505" s="17" t="s">
        <v>82</v>
      </c>
    </row>
    <row r="506" s="2" customFormat="1" ht="24.15" customHeight="1">
      <c r="A506" s="38"/>
      <c r="B506" s="39"/>
      <c r="C506" s="246" t="s">
        <v>826</v>
      </c>
      <c r="D506" s="246" t="s">
        <v>152</v>
      </c>
      <c r="E506" s="247" t="s">
        <v>827</v>
      </c>
      <c r="F506" s="248" t="s">
        <v>828</v>
      </c>
      <c r="G506" s="249" t="s">
        <v>163</v>
      </c>
      <c r="H506" s="250">
        <v>1</v>
      </c>
      <c r="I506" s="251"/>
      <c r="J506" s="252">
        <f>ROUND(I506*H506,2)</f>
        <v>0</v>
      </c>
      <c r="K506" s="253"/>
      <c r="L506" s="254"/>
      <c r="M506" s="255" t="s">
        <v>1</v>
      </c>
      <c r="N506" s="256" t="s">
        <v>40</v>
      </c>
      <c r="O506" s="92"/>
      <c r="P506" s="226">
        <f>O506*H506</f>
        <v>0</v>
      </c>
      <c r="Q506" s="226">
        <v>0.00044000000000000002</v>
      </c>
      <c r="R506" s="226">
        <f>Q506*H506</f>
        <v>0.00044000000000000002</v>
      </c>
      <c r="S506" s="226">
        <v>0</v>
      </c>
      <c r="T506" s="227">
        <f>S506*H506</f>
        <v>0</v>
      </c>
      <c r="U506" s="38"/>
      <c r="V506" s="38"/>
      <c r="W506" s="38"/>
      <c r="X506" s="38"/>
      <c r="Y506" s="38"/>
      <c r="Z506" s="38"/>
      <c r="AA506" s="38"/>
      <c r="AB506" s="38"/>
      <c r="AC506" s="38"/>
      <c r="AD506" s="38"/>
      <c r="AE506" s="38"/>
      <c r="AR506" s="228" t="s">
        <v>323</v>
      </c>
      <c r="AT506" s="228" t="s">
        <v>152</v>
      </c>
      <c r="AU506" s="228" t="s">
        <v>82</v>
      </c>
      <c r="AY506" s="17" t="s">
        <v>140</v>
      </c>
      <c r="BE506" s="229">
        <f>IF(N506="základní",J506,0)</f>
        <v>0</v>
      </c>
      <c r="BF506" s="229">
        <f>IF(N506="snížená",J506,0)</f>
        <v>0</v>
      </c>
      <c r="BG506" s="229">
        <f>IF(N506="zákl. přenesená",J506,0)</f>
        <v>0</v>
      </c>
      <c r="BH506" s="229">
        <f>IF(N506="sníž. přenesená",J506,0)</f>
        <v>0</v>
      </c>
      <c r="BI506" s="229">
        <f>IF(N506="nulová",J506,0)</f>
        <v>0</v>
      </c>
      <c r="BJ506" s="17" t="s">
        <v>146</v>
      </c>
      <c r="BK506" s="229">
        <f>ROUND(I506*H506,2)</f>
        <v>0</v>
      </c>
      <c r="BL506" s="17" t="s">
        <v>234</v>
      </c>
      <c r="BM506" s="228" t="s">
        <v>829</v>
      </c>
    </row>
    <row r="507" s="2" customFormat="1">
      <c r="A507" s="38"/>
      <c r="B507" s="39"/>
      <c r="C507" s="40"/>
      <c r="D507" s="230" t="s">
        <v>148</v>
      </c>
      <c r="E507" s="40"/>
      <c r="F507" s="231" t="s">
        <v>828</v>
      </c>
      <c r="G507" s="40"/>
      <c r="H507" s="40"/>
      <c r="I507" s="232"/>
      <c r="J507" s="40"/>
      <c r="K507" s="40"/>
      <c r="L507" s="44"/>
      <c r="M507" s="233"/>
      <c r="N507" s="234"/>
      <c r="O507" s="92"/>
      <c r="P507" s="92"/>
      <c r="Q507" s="92"/>
      <c r="R507" s="92"/>
      <c r="S507" s="92"/>
      <c r="T507" s="93"/>
      <c r="U507" s="38"/>
      <c r="V507" s="38"/>
      <c r="W507" s="38"/>
      <c r="X507" s="38"/>
      <c r="Y507" s="38"/>
      <c r="Z507" s="38"/>
      <c r="AA507" s="38"/>
      <c r="AB507" s="38"/>
      <c r="AC507" s="38"/>
      <c r="AD507" s="38"/>
      <c r="AE507" s="38"/>
      <c r="AT507" s="17" t="s">
        <v>148</v>
      </c>
      <c r="AU507" s="17" t="s">
        <v>82</v>
      </c>
    </row>
    <row r="508" s="2" customFormat="1">
      <c r="A508" s="38"/>
      <c r="B508" s="39"/>
      <c r="C508" s="40"/>
      <c r="D508" s="230" t="s">
        <v>238</v>
      </c>
      <c r="E508" s="40"/>
      <c r="F508" s="257" t="s">
        <v>830</v>
      </c>
      <c r="G508" s="40"/>
      <c r="H508" s="40"/>
      <c r="I508" s="232"/>
      <c r="J508" s="40"/>
      <c r="K508" s="40"/>
      <c r="L508" s="44"/>
      <c r="M508" s="233"/>
      <c r="N508" s="234"/>
      <c r="O508" s="92"/>
      <c r="P508" s="92"/>
      <c r="Q508" s="92"/>
      <c r="R508" s="92"/>
      <c r="S508" s="92"/>
      <c r="T508" s="93"/>
      <c r="U508" s="38"/>
      <c r="V508" s="38"/>
      <c r="W508" s="38"/>
      <c r="X508" s="38"/>
      <c r="Y508" s="38"/>
      <c r="Z508" s="38"/>
      <c r="AA508" s="38"/>
      <c r="AB508" s="38"/>
      <c r="AC508" s="38"/>
      <c r="AD508" s="38"/>
      <c r="AE508" s="38"/>
      <c r="AT508" s="17" t="s">
        <v>238</v>
      </c>
      <c r="AU508" s="17" t="s">
        <v>82</v>
      </c>
    </row>
    <row r="509" s="2" customFormat="1" ht="49.05" customHeight="1">
      <c r="A509" s="38"/>
      <c r="B509" s="39"/>
      <c r="C509" s="216" t="s">
        <v>831</v>
      </c>
      <c r="D509" s="216" t="s">
        <v>142</v>
      </c>
      <c r="E509" s="217" t="s">
        <v>832</v>
      </c>
      <c r="F509" s="218" t="s">
        <v>833</v>
      </c>
      <c r="G509" s="219" t="s">
        <v>163</v>
      </c>
      <c r="H509" s="220">
        <v>55</v>
      </c>
      <c r="I509" s="221"/>
      <c r="J509" s="222">
        <f>ROUND(I509*H509,2)</f>
        <v>0</v>
      </c>
      <c r="K509" s="223"/>
      <c r="L509" s="44"/>
      <c r="M509" s="224" t="s">
        <v>1</v>
      </c>
      <c r="N509" s="225" t="s">
        <v>40</v>
      </c>
      <c r="O509" s="92"/>
      <c r="P509" s="226">
        <f>O509*H509</f>
        <v>0</v>
      </c>
      <c r="Q509" s="226">
        <v>0</v>
      </c>
      <c r="R509" s="226">
        <f>Q509*H509</f>
        <v>0</v>
      </c>
      <c r="S509" s="226">
        <v>0</v>
      </c>
      <c r="T509" s="227">
        <f>S509*H509</f>
        <v>0</v>
      </c>
      <c r="U509" s="38"/>
      <c r="V509" s="38"/>
      <c r="W509" s="38"/>
      <c r="X509" s="38"/>
      <c r="Y509" s="38"/>
      <c r="Z509" s="38"/>
      <c r="AA509" s="38"/>
      <c r="AB509" s="38"/>
      <c r="AC509" s="38"/>
      <c r="AD509" s="38"/>
      <c r="AE509" s="38"/>
      <c r="AR509" s="228" t="s">
        <v>234</v>
      </c>
      <c r="AT509" s="228" t="s">
        <v>142</v>
      </c>
      <c r="AU509" s="228" t="s">
        <v>82</v>
      </c>
      <c r="AY509" s="17" t="s">
        <v>140</v>
      </c>
      <c r="BE509" s="229">
        <f>IF(N509="základní",J509,0)</f>
        <v>0</v>
      </c>
      <c r="BF509" s="229">
        <f>IF(N509="snížená",J509,0)</f>
        <v>0</v>
      </c>
      <c r="BG509" s="229">
        <f>IF(N509="zákl. přenesená",J509,0)</f>
        <v>0</v>
      </c>
      <c r="BH509" s="229">
        <f>IF(N509="sníž. přenesená",J509,0)</f>
        <v>0</v>
      </c>
      <c r="BI509" s="229">
        <f>IF(N509="nulová",J509,0)</f>
        <v>0</v>
      </c>
      <c r="BJ509" s="17" t="s">
        <v>146</v>
      </c>
      <c r="BK509" s="229">
        <f>ROUND(I509*H509,2)</f>
        <v>0</v>
      </c>
      <c r="BL509" s="17" t="s">
        <v>234</v>
      </c>
      <c r="BM509" s="228" t="s">
        <v>834</v>
      </c>
    </row>
    <row r="510" s="2" customFormat="1">
      <c r="A510" s="38"/>
      <c r="B510" s="39"/>
      <c r="C510" s="40"/>
      <c r="D510" s="230" t="s">
        <v>148</v>
      </c>
      <c r="E510" s="40"/>
      <c r="F510" s="231" t="s">
        <v>833</v>
      </c>
      <c r="G510" s="40"/>
      <c r="H510" s="40"/>
      <c r="I510" s="232"/>
      <c r="J510" s="40"/>
      <c r="K510" s="40"/>
      <c r="L510" s="44"/>
      <c r="M510" s="233"/>
      <c r="N510" s="234"/>
      <c r="O510" s="92"/>
      <c r="P510" s="92"/>
      <c r="Q510" s="92"/>
      <c r="R510" s="92"/>
      <c r="S510" s="92"/>
      <c r="T510" s="93"/>
      <c r="U510" s="38"/>
      <c r="V510" s="38"/>
      <c r="W510" s="38"/>
      <c r="X510" s="38"/>
      <c r="Y510" s="38"/>
      <c r="Z510" s="38"/>
      <c r="AA510" s="38"/>
      <c r="AB510" s="38"/>
      <c r="AC510" s="38"/>
      <c r="AD510" s="38"/>
      <c r="AE510" s="38"/>
      <c r="AT510" s="17" t="s">
        <v>148</v>
      </c>
      <c r="AU510" s="17" t="s">
        <v>82</v>
      </c>
    </row>
    <row r="511" s="2" customFormat="1" ht="24.15" customHeight="1">
      <c r="A511" s="38"/>
      <c r="B511" s="39"/>
      <c r="C511" s="246" t="s">
        <v>835</v>
      </c>
      <c r="D511" s="246" t="s">
        <v>152</v>
      </c>
      <c r="E511" s="247" t="s">
        <v>836</v>
      </c>
      <c r="F511" s="248" t="s">
        <v>837</v>
      </c>
      <c r="G511" s="249" t="s">
        <v>163</v>
      </c>
      <c r="H511" s="250">
        <v>63.25</v>
      </c>
      <c r="I511" s="251"/>
      <c r="J511" s="252">
        <f>ROUND(I511*H511,2)</f>
        <v>0</v>
      </c>
      <c r="K511" s="253"/>
      <c r="L511" s="254"/>
      <c r="M511" s="255" t="s">
        <v>1</v>
      </c>
      <c r="N511" s="256" t="s">
        <v>40</v>
      </c>
      <c r="O511" s="92"/>
      <c r="P511" s="226">
        <f>O511*H511</f>
        <v>0</v>
      </c>
      <c r="Q511" s="226">
        <v>0.0017899999999999999</v>
      </c>
      <c r="R511" s="226">
        <f>Q511*H511</f>
        <v>0.1132175</v>
      </c>
      <c r="S511" s="226">
        <v>0</v>
      </c>
      <c r="T511" s="227">
        <f>S511*H511</f>
        <v>0</v>
      </c>
      <c r="U511" s="38"/>
      <c r="V511" s="38"/>
      <c r="W511" s="38"/>
      <c r="X511" s="38"/>
      <c r="Y511" s="38"/>
      <c r="Z511" s="38"/>
      <c r="AA511" s="38"/>
      <c r="AB511" s="38"/>
      <c r="AC511" s="38"/>
      <c r="AD511" s="38"/>
      <c r="AE511" s="38"/>
      <c r="AR511" s="228" t="s">
        <v>323</v>
      </c>
      <c r="AT511" s="228" t="s">
        <v>152</v>
      </c>
      <c r="AU511" s="228" t="s">
        <v>82</v>
      </c>
      <c r="AY511" s="17" t="s">
        <v>140</v>
      </c>
      <c r="BE511" s="229">
        <f>IF(N511="základní",J511,0)</f>
        <v>0</v>
      </c>
      <c r="BF511" s="229">
        <f>IF(N511="snížená",J511,0)</f>
        <v>0</v>
      </c>
      <c r="BG511" s="229">
        <f>IF(N511="zákl. přenesená",J511,0)</f>
        <v>0</v>
      </c>
      <c r="BH511" s="229">
        <f>IF(N511="sníž. přenesená",J511,0)</f>
        <v>0</v>
      </c>
      <c r="BI511" s="229">
        <f>IF(N511="nulová",J511,0)</f>
        <v>0</v>
      </c>
      <c r="BJ511" s="17" t="s">
        <v>146</v>
      </c>
      <c r="BK511" s="229">
        <f>ROUND(I511*H511,2)</f>
        <v>0</v>
      </c>
      <c r="BL511" s="17" t="s">
        <v>234</v>
      </c>
      <c r="BM511" s="228" t="s">
        <v>838</v>
      </c>
    </row>
    <row r="512" s="2" customFormat="1">
      <c r="A512" s="38"/>
      <c r="B512" s="39"/>
      <c r="C512" s="40"/>
      <c r="D512" s="230" t="s">
        <v>148</v>
      </c>
      <c r="E512" s="40"/>
      <c r="F512" s="231" t="s">
        <v>837</v>
      </c>
      <c r="G512" s="40"/>
      <c r="H512" s="40"/>
      <c r="I512" s="232"/>
      <c r="J512" s="40"/>
      <c r="K512" s="40"/>
      <c r="L512" s="44"/>
      <c r="M512" s="233"/>
      <c r="N512" s="234"/>
      <c r="O512" s="92"/>
      <c r="P512" s="92"/>
      <c r="Q512" s="92"/>
      <c r="R512" s="92"/>
      <c r="S512" s="92"/>
      <c r="T512" s="93"/>
      <c r="U512" s="38"/>
      <c r="V512" s="38"/>
      <c r="W512" s="38"/>
      <c r="X512" s="38"/>
      <c r="Y512" s="38"/>
      <c r="Z512" s="38"/>
      <c r="AA512" s="38"/>
      <c r="AB512" s="38"/>
      <c r="AC512" s="38"/>
      <c r="AD512" s="38"/>
      <c r="AE512" s="38"/>
      <c r="AT512" s="17" t="s">
        <v>148</v>
      </c>
      <c r="AU512" s="17" t="s">
        <v>82</v>
      </c>
    </row>
    <row r="513" s="2" customFormat="1">
      <c r="A513" s="38"/>
      <c r="B513" s="39"/>
      <c r="C513" s="40"/>
      <c r="D513" s="230" t="s">
        <v>238</v>
      </c>
      <c r="E513" s="40"/>
      <c r="F513" s="257" t="s">
        <v>839</v>
      </c>
      <c r="G513" s="40"/>
      <c r="H513" s="40"/>
      <c r="I513" s="232"/>
      <c r="J513" s="40"/>
      <c r="K513" s="40"/>
      <c r="L513" s="44"/>
      <c r="M513" s="233"/>
      <c r="N513" s="234"/>
      <c r="O513" s="92"/>
      <c r="P513" s="92"/>
      <c r="Q513" s="92"/>
      <c r="R513" s="92"/>
      <c r="S513" s="92"/>
      <c r="T513" s="93"/>
      <c r="U513" s="38"/>
      <c r="V513" s="38"/>
      <c r="W513" s="38"/>
      <c r="X513" s="38"/>
      <c r="Y513" s="38"/>
      <c r="Z513" s="38"/>
      <c r="AA513" s="38"/>
      <c r="AB513" s="38"/>
      <c r="AC513" s="38"/>
      <c r="AD513" s="38"/>
      <c r="AE513" s="38"/>
      <c r="AT513" s="17" t="s">
        <v>238</v>
      </c>
      <c r="AU513" s="17" t="s">
        <v>82</v>
      </c>
    </row>
    <row r="514" s="13" customFormat="1">
      <c r="A514" s="13"/>
      <c r="B514" s="235"/>
      <c r="C514" s="236"/>
      <c r="D514" s="230" t="s">
        <v>150</v>
      </c>
      <c r="E514" s="237" t="s">
        <v>1</v>
      </c>
      <c r="F514" s="238" t="s">
        <v>840</v>
      </c>
      <c r="G514" s="236"/>
      <c r="H514" s="239">
        <v>63.25</v>
      </c>
      <c r="I514" s="240"/>
      <c r="J514" s="236"/>
      <c r="K514" s="236"/>
      <c r="L514" s="241"/>
      <c r="M514" s="242"/>
      <c r="N514" s="243"/>
      <c r="O514" s="243"/>
      <c r="P514" s="243"/>
      <c r="Q514" s="243"/>
      <c r="R514" s="243"/>
      <c r="S514" s="243"/>
      <c r="T514" s="244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45" t="s">
        <v>150</v>
      </c>
      <c r="AU514" s="245" t="s">
        <v>82</v>
      </c>
      <c r="AV514" s="13" t="s">
        <v>82</v>
      </c>
      <c r="AW514" s="13" t="s">
        <v>30</v>
      </c>
      <c r="AX514" s="13" t="s">
        <v>80</v>
      </c>
      <c r="AY514" s="245" t="s">
        <v>140</v>
      </c>
    </row>
    <row r="515" s="2" customFormat="1" ht="24.15" customHeight="1">
      <c r="A515" s="38"/>
      <c r="B515" s="39"/>
      <c r="C515" s="216" t="s">
        <v>841</v>
      </c>
      <c r="D515" s="216" t="s">
        <v>142</v>
      </c>
      <c r="E515" s="217" t="s">
        <v>842</v>
      </c>
      <c r="F515" s="218" t="s">
        <v>843</v>
      </c>
      <c r="G515" s="219" t="s">
        <v>163</v>
      </c>
      <c r="H515" s="220">
        <v>7</v>
      </c>
      <c r="I515" s="221"/>
      <c r="J515" s="222">
        <f>ROUND(I515*H515,2)</f>
        <v>0</v>
      </c>
      <c r="K515" s="223"/>
      <c r="L515" s="44"/>
      <c r="M515" s="224" t="s">
        <v>1</v>
      </c>
      <c r="N515" s="225" t="s">
        <v>40</v>
      </c>
      <c r="O515" s="92"/>
      <c r="P515" s="226">
        <f>O515*H515</f>
        <v>0</v>
      </c>
      <c r="Q515" s="226">
        <v>0</v>
      </c>
      <c r="R515" s="226">
        <f>Q515*H515</f>
        <v>0</v>
      </c>
      <c r="S515" s="226">
        <v>0</v>
      </c>
      <c r="T515" s="227">
        <f>S515*H515</f>
        <v>0</v>
      </c>
      <c r="U515" s="38"/>
      <c r="V515" s="38"/>
      <c r="W515" s="38"/>
      <c r="X515" s="38"/>
      <c r="Y515" s="38"/>
      <c r="Z515" s="38"/>
      <c r="AA515" s="38"/>
      <c r="AB515" s="38"/>
      <c r="AC515" s="38"/>
      <c r="AD515" s="38"/>
      <c r="AE515" s="38"/>
      <c r="AR515" s="228" t="s">
        <v>234</v>
      </c>
      <c r="AT515" s="228" t="s">
        <v>142</v>
      </c>
      <c r="AU515" s="228" t="s">
        <v>82</v>
      </c>
      <c r="AY515" s="17" t="s">
        <v>140</v>
      </c>
      <c r="BE515" s="229">
        <f>IF(N515="základní",J515,0)</f>
        <v>0</v>
      </c>
      <c r="BF515" s="229">
        <f>IF(N515="snížená",J515,0)</f>
        <v>0</v>
      </c>
      <c r="BG515" s="229">
        <f>IF(N515="zákl. přenesená",J515,0)</f>
        <v>0</v>
      </c>
      <c r="BH515" s="229">
        <f>IF(N515="sníž. přenesená",J515,0)</f>
        <v>0</v>
      </c>
      <c r="BI515" s="229">
        <f>IF(N515="nulová",J515,0)</f>
        <v>0</v>
      </c>
      <c r="BJ515" s="17" t="s">
        <v>146</v>
      </c>
      <c r="BK515" s="229">
        <f>ROUND(I515*H515,2)</f>
        <v>0</v>
      </c>
      <c r="BL515" s="17" t="s">
        <v>234</v>
      </c>
      <c r="BM515" s="228" t="s">
        <v>844</v>
      </c>
    </row>
    <row r="516" s="2" customFormat="1">
      <c r="A516" s="38"/>
      <c r="B516" s="39"/>
      <c r="C516" s="40"/>
      <c r="D516" s="230" t="s">
        <v>148</v>
      </c>
      <c r="E516" s="40"/>
      <c r="F516" s="231" t="s">
        <v>845</v>
      </c>
      <c r="G516" s="40"/>
      <c r="H516" s="40"/>
      <c r="I516" s="232"/>
      <c r="J516" s="40"/>
      <c r="K516" s="40"/>
      <c r="L516" s="44"/>
      <c r="M516" s="233"/>
      <c r="N516" s="234"/>
      <c r="O516" s="92"/>
      <c r="P516" s="92"/>
      <c r="Q516" s="92"/>
      <c r="R516" s="92"/>
      <c r="S516" s="92"/>
      <c r="T516" s="93"/>
      <c r="U516" s="38"/>
      <c r="V516" s="38"/>
      <c r="W516" s="38"/>
      <c r="X516" s="38"/>
      <c r="Y516" s="38"/>
      <c r="Z516" s="38"/>
      <c r="AA516" s="38"/>
      <c r="AB516" s="38"/>
      <c r="AC516" s="38"/>
      <c r="AD516" s="38"/>
      <c r="AE516" s="38"/>
      <c r="AT516" s="17" t="s">
        <v>148</v>
      </c>
      <c r="AU516" s="17" t="s">
        <v>82</v>
      </c>
    </row>
    <row r="517" s="2" customFormat="1" ht="24.15" customHeight="1">
      <c r="A517" s="38"/>
      <c r="B517" s="39"/>
      <c r="C517" s="246" t="s">
        <v>846</v>
      </c>
      <c r="D517" s="246" t="s">
        <v>152</v>
      </c>
      <c r="E517" s="247" t="s">
        <v>847</v>
      </c>
      <c r="F517" s="248" t="s">
        <v>848</v>
      </c>
      <c r="G517" s="249" t="s">
        <v>163</v>
      </c>
      <c r="H517" s="250">
        <v>7</v>
      </c>
      <c r="I517" s="251"/>
      <c r="J517" s="252">
        <f>ROUND(I517*H517,2)</f>
        <v>0</v>
      </c>
      <c r="K517" s="253"/>
      <c r="L517" s="254"/>
      <c r="M517" s="255" t="s">
        <v>1</v>
      </c>
      <c r="N517" s="256" t="s">
        <v>40</v>
      </c>
      <c r="O517" s="92"/>
      <c r="P517" s="226">
        <f>O517*H517</f>
        <v>0</v>
      </c>
      <c r="Q517" s="226">
        <v>0</v>
      </c>
      <c r="R517" s="226">
        <f>Q517*H517</f>
        <v>0</v>
      </c>
      <c r="S517" s="226">
        <v>0</v>
      </c>
      <c r="T517" s="227">
        <f>S517*H517</f>
        <v>0</v>
      </c>
      <c r="U517" s="38"/>
      <c r="V517" s="38"/>
      <c r="W517" s="38"/>
      <c r="X517" s="38"/>
      <c r="Y517" s="38"/>
      <c r="Z517" s="38"/>
      <c r="AA517" s="38"/>
      <c r="AB517" s="38"/>
      <c r="AC517" s="38"/>
      <c r="AD517" s="38"/>
      <c r="AE517" s="38"/>
      <c r="AR517" s="228" t="s">
        <v>323</v>
      </c>
      <c r="AT517" s="228" t="s">
        <v>152</v>
      </c>
      <c r="AU517" s="228" t="s">
        <v>82</v>
      </c>
      <c r="AY517" s="17" t="s">
        <v>140</v>
      </c>
      <c r="BE517" s="229">
        <f>IF(N517="základní",J517,0)</f>
        <v>0</v>
      </c>
      <c r="BF517" s="229">
        <f>IF(N517="snížená",J517,0)</f>
        <v>0</v>
      </c>
      <c r="BG517" s="229">
        <f>IF(N517="zákl. přenesená",J517,0)</f>
        <v>0</v>
      </c>
      <c r="BH517" s="229">
        <f>IF(N517="sníž. přenesená",J517,0)</f>
        <v>0</v>
      </c>
      <c r="BI517" s="229">
        <f>IF(N517="nulová",J517,0)</f>
        <v>0</v>
      </c>
      <c r="BJ517" s="17" t="s">
        <v>146</v>
      </c>
      <c r="BK517" s="229">
        <f>ROUND(I517*H517,2)</f>
        <v>0</v>
      </c>
      <c r="BL517" s="17" t="s">
        <v>234</v>
      </c>
      <c r="BM517" s="228" t="s">
        <v>849</v>
      </c>
    </row>
    <row r="518" s="2" customFormat="1">
      <c r="A518" s="38"/>
      <c r="B518" s="39"/>
      <c r="C518" s="40"/>
      <c r="D518" s="230" t="s">
        <v>148</v>
      </c>
      <c r="E518" s="40"/>
      <c r="F518" s="231" t="s">
        <v>848</v>
      </c>
      <c r="G518" s="40"/>
      <c r="H518" s="40"/>
      <c r="I518" s="232"/>
      <c r="J518" s="40"/>
      <c r="K518" s="40"/>
      <c r="L518" s="44"/>
      <c r="M518" s="233"/>
      <c r="N518" s="234"/>
      <c r="O518" s="92"/>
      <c r="P518" s="92"/>
      <c r="Q518" s="92"/>
      <c r="R518" s="92"/>
      <c r="S518" s="92"/>
      <c r="T518" s="93"/>
      <c r="U518" s="38"/>
      <c r="V518" s="38"/>
      <c r="W518" s="38"/>
      <c r="X518" s="38"/>
      <c r="Y518" s="38"/>
      <c r="Z518" s="38"/>
      <c r="AA518" s="38"/>
      <c r="AB518" s="38"/>
      <c r="AC518" s="38"/>
      <c r="AD518" s="38"/>
      <c r="AE518" s="38"/>
      <c r="AT518" s="17" t="s">
        <v>148</v>
      </c>
      <c r="AU518" s="17" t="s">
        <v>82</v>
      </c>
    </row>
    <row r="519" s="2" customFormat="1" ht="37.8" customHeight="1">
      <c r="A519" s="38"/>
      <c r="B519" s="39"/>
      <c r="C519" s="216" t="s">
        <v>850</v>
      </c>
      <c r="D519" s="216" t="s">
        <v>142</v>
      </c>
      <c r="E519" s="217" t="s">
        <v>851</v>
      </c>
      <c r="F519" s="218" t="s">
        <v>852</v>
      </c>
      <c r="G519" s="219" t="s">
        <v>177</v>
      </c>
      <c r="H519" s="220">
        <v>2</v>
      </c>
      <c r="I519" s="221"/>
      <c r="J519" s="222">
        <f>ROUND(I519*H519,2)</f>
        <v>0</v>
      </c>
      <c r="K519" s="223"/>
      <c r="L519" s="44"/>
      <c r="M519" s="224" t="s">
        <v>1</v>
      </c>
      <c r="N519" s="225" t="s">
        <v>40</v>
      </c>
      <c r="O519" s="92"/>
      <c r="P519" s="226">
        <f>O519*H519</f>
        <v>0</v>
      </c>
      <c r="Q519" s="226">
        <v>0</v>
      </c>
      <c r="R519" s="226">
        <f>Q519*H519</f>
        <v>0</v>
      </c>
      <c r="S519" s="226">
        <v>0</v>
      </c>
      <c r="T519" s="227">
        <f>S519*H519</f>
        <v>0</v>
      </c>
      <c r="U519" s="38"/>
      <c r="V519" s="38"/>
      <c r="W519" s="38"/>
      <c r="X519" s="38"/>
      <c r="Y519" s="38"/>
      <c r="Z519" s="38"/>
      <c r="AA519" s="38"/>
      <c r="AB519" s="38"/>
      <c r="AC519" s="38"/>
      <c r="AD519" s="38"/>
      <c r="AE519" s="38"/>
      <c r="AR519" s="228" t="s">
        <v>234</v>
      </c>
      <c r="AT519" s="228" t="s">
        <v>142</v>
      </c>
      <c r="AU519" s="228" t="s">
        <v>82</v>
      </c>
      <c r="AY519" s="17" t="s">
        <v>140</v>
      </c>
      <c r="BE519" s="229">
        <f>IF(N519="základní",J519,0)</f>
        <v>0</v>
      </c>
      <c r="BF519" s="229">
        <f>IF(N519="snížená",J519,0)</f>
        <v>0</v>
      </c>
      <c r="BG519" s="229">
        <f>IF(N519="zákl. přenesená",J519,0)</f>
        <v>0</v>
      </c>
      <c r="BH519" s="229">
        <f>IF(N519="sníž. přenesená",J519,0)</f>
        <v>0</v>
      </c>
      <c r="BI519" s="229">
        <f>IF(N519="nulová",J519,0)</f>
        <v>0</v>
      </c>
      <c r="BJ519" s="17" t="s">
        <v>146</v>
      </c>
      <c r="BK519" s="229">
        <f>ROUND(I519*H519,2)</f>
        <v>0</v>
      </c>
      <c r="BL519" s="17" t="s">
        <v>234</v>
      </c>
      <c r="BM519" s="228" t="s">
        <v>853</v>
      </c>
    </row>
    <row r="520" s="2" customFormat="1">
      <c r="A520" s="38"/>
      <c r="B520" s="39"/>
      <c r="C520" s="40"/>
      <c r="D520" s="230" t="s">
        <v>148</v>
      </c>
      <c r="E520" s="40"/>
      <c r="F520" s="231" t="s">
        <v>852</v>
      </c>
      <c r="G520" s="40"/>
      <c r="H520" s="40"/>
      <c r="I520" s="232"/>
      <c r="J520" s="40"/>
      <c r="K520" s="40"/>
      <c r="L520" s="44"/>
      <c r="M520" s="233"/>
      <c r="N520" s="234"/>
      <c r="O520" s="92"/>
      <c r="P520" s="92"/>
      <c r="Q520" s="92"/>
      <c r="R520" s="92"/>
      <c r="S520" s="92"/>
      <c r="T520" s="93"/>
      <c r="U520" s="38"/>
      <c r="V520" s="38"/>
      <c r="W520" s="38"/>
      <c r="X520" s="38"/>
      <c r="Y520" s="38"/>
      <c r="Z520" s="38"/>
      <c r="AA520" s="38"/>
      <c r="AB520" s="38"/>
      <c r="AC520" s="38"/>
      <c r="AD520" s="38"/>
      <c r="AE520" s="38"/>
      <c r="AT520" s="17" t="s">
        <v>148</v>
      </c>
      <c r="AU520" s="17" t="s">
        <v>82</v>
      </c>
    </row>
    <row r="521" s="2" customFormat="1" ht="37.8" customHeight="1">
      <c r="A521" s="38"/>
      <c r="B521" s="39"/>
      <c r="C521" s="216" t="s">
        <v>854</v>
      </c>
      <c r="D521" s="216" t="s">
        <v>142</v>
      </c>
      <c r="E521" s="217" t="s">
        <v>855</v>
      </c>
      <c r="F521" s="218" t="s">
        <v>856</v>
      </c>
      <c r="G521" s="219" t="s">
        <v>177</v>
      </c>
      <c r="H521" s="220">
        <v>1</v>
      </c>
      <c r="I521" s="221"/>
      <c r="J521" s="222">
        <f>ROUND(I521*H521,2)</f>
        <v>0</v>
      </c>
      <c r="K521" s="223"/>
      <c r="L521" s="44"/>
      <c r="M521" s="224" t="s">
        <v>1</v>
      </c>
      <c r="N521" s="225" t="s">
        <v>40</v>
      </c>
      <c r="O521" s="92"/>
      <c r="P521" s="226">
        <f>O521*H521</f>
        <v>0</v>
      </c>
      <c r="Q521" s="226">
        <v>0</v>
      </c>
      <c r="R521" s="226">
        <f>Q521*H521</f>
        <v>0</v>
      </c>
      <c r="S521" s="226">
        <v>0</v>
      </c>
      <c r="T521" s="227">
        <f>S521*H521</f>
        <v>0</v>
      </c>
      <c r="U521" s="38"/>
      <c r="V521" s="38"/>
      <c r="W521" s="38"/>
      <c r="X521" s="38"/>
      <c r="Y521" s="38"/>
      <c r="Z521" s="38"/>
      <c r="AA521" s="38"/>
      <c r="AB521" s="38"/>
      <c r="AC521" s="38"/>
      <c r="AD521" s="38"/>
      <c r="AE521" s="38"/>
      <c r="AR521" s="228" t="s">
        <v>234</v>
      </c>
      <c r="AT521" s="228" t="s">
        <v>142</v>
      </c>
      <c r="AU521" s="228" t="s">
        <v>82</v>
      </c>
      <c r="AY521" s="17" t="s">
        <v>140</v>
      </c>
      <c r="BE521" s="229">
        <f>IF(N521="základní",J521,0)</f>
        <v>0</v>
      </c>
      <c r="BF521" s="229">
        <f>IF(N521="snížená",J521,0)</f>
        <v>0</v>
      </c>
      <c r="BG521" s="229">
        <f>IF(N521="zákl. přenesená",J521,0)</f>
        <v>0</v>
      </c>
      <c r="BH521" s="229">
        <f>IF(N521="sníž. přenesená",J521,0)</f>
        <v>0</v>
      </c>
      <c r="BI521" s="229">
        <f>IF(N521="nulová",J521,0)</f>
        <v>0</v>
      </c>
      <c r="BJ521" s="17" t="s">
        <v>146</v>
      </c>
      <c r="BK521" s="229">
        <f>ROUND(I521*H521,2)</f>
        <v>0</v>
      </c>
      <c r="BL521" s="17" t="s">
        <v>234</v>
      </c>
      <c r="BM521" s="228" t="s">
        <v>857</v>
      </c>
    </row>
    <row r="522" s="2" customFormat="1">
      <c r="A522" s="38"/>
      <c r="B522" s="39"/>
      <c r="C522" s="40"/>
      <c r="D522" s="230" t="s">
        <v>148</v>
      </c>
      <c r="E522" s="40"/>
      <c r="F522" s="231" t="s">
        <v>856</v>
      </c>
      <c r="G522" s="40"/>
      <c r="H522" s="40"/>
      <c r="I522" s="232"/>
      <c r="J522" s="40"/>
      <c r="K522" s="40"/>
      <c r="L522" s="44"/>
      <c r="M522" s="233"/>
      <c r="N522" s="234"/>
      <c r="O522" s="92"/>
      <c r="P522" s="92"/>
      <c r="Q522" s="92"/>
      <c r="R522" s="92"/>
      <c r="S522" s="92"/>
      <c r="T522" s="93"/>
      <c r="U522" s="38"/>
      <c r="V522" s="38"/>
      <c r="W522" s="38"/>
      <c r="X522" s="38"/>
      <c r="Y522" s="38"/>
      <c r="Z522" s="38"/>
      <c r="AA522" s="38"/>
      <c r="AB522" s="38"/>
      <c r="AC522" s="38"/>
      <c r="AD522" s="38"/>
      <c r="AE522" s="38"/>
      <c r="AT522" s="17" t="s">
        <v>148</v>
      </c>
      <c r="AU522" s="17" t="s">
        <v>82</v>
      </c>
    </row>
    <row r="523" s="2" customFormat="1" ht="37.8" customHeight="1">
      <c r="A523" s="38"/>
      <c r="B523" s="39"/>
      <c r="C523" s="216" t="s">
        <v>858</v>
      </c>
      <c r="D523" s="216" t="s">
        <v>142</v>
      </c>
      <c r="E523" s="217" t="s">
        <v>859</v>
      </c>
      <c r="F523" s="218" t="s">
        <v>860</v>
      </c>
      <c r="G523" s="219" t="s">
        <v>177</v>
      </c>
      <c r="H523" s="220">
        <v>1</v>
      </c>
      <c r="I523" s="221"/>
      <c r="J523" s="222">
        <f>ROUND(I523*H523,2)</f>
        <v>0</v>
      </c>
      <c r="K523" s="223"/>
      <c r="L523" s="44"/>
      <c r="M523" s="224" t="s">
        <v>1</v>
      </c>
      <c r="N523" s="225" t="s">
        <v>40</v>
      </c>
      <c r="O523" s="92"/>
      <c r="P523" s="226">
        <f>O523*H523</f>
        <v>0</v>
      </c>
      <c r="Q523" s="226">
        <v>0</v>
      </c>
      <c r="R523" s="226">
        <f>Q523*H523</f>
        <v>0</v>
      </c>
      <c r="S523" s="226">
        <v>0</v>
      </c>
      <c r="T523" s="227">
        <f>S523*H523</f>
        <v>0</v>
      </c>
      <c r="U523" s="38"/>
      <c r="V523" s="38"/>
      <c r="W523" s="38"/>
      <c r="X523" s="38"/>
      <c r="Y523" s="38"/>
      <c r="Z523" s="38"/>
      <c r="AA523" s="38"/>
      <c r="AB523" s="38"/>
      <c r="AC523" s="38"/>
      <c r="AD523" s="38"/>
      <c r="AE523" s="38"/>
      <c r="AR523" s="228" t="s">
        <v>234</v>
      </c>
      <c r="AT523" s="228" t="s">
        <v>142</v>
      </c>
      <c r="AU523" s="228" t="s">
        <v>82</v>
      </c>
      <c r="AY523" s="17" t="s">
        <v>140</v>
      </c>
      <c r="BE523" s="229">
        <f>IF(N523="základní",J523,0)</f>
        <v>0</v>
      </c>
      <c r="BF523" s="229">
        <f>IF(N523="snížená",J523,0)</f>
        <v>0</v>
      </c>
      <c r="BG523" s="229">
        <f>IF(N523="zákl. přenesená",J523,0)</f>
        <v>0</v>
      </c>
      <c r="BH523" s="229">
        <f>IF(N523="sníž. přenesená",J523,0)</f>
        <v>0</v>
      </c>
      <c r="BI523" s="229">
        <f>IF(N523="nulová",J523,0)</f>
        <v>0</v>
      </c>
      <c r="BJ523" s="17" t="s">
        <v>146</v>
      </c>
      <c r="BK523" s="229">
        <f>ROUND(I523*H523,2)</f>
        <v>0</v>
      </c>
      <c r="BL523" s="17" t="s">
        <v>234</v>
      </c>
      <c r="BM523" s="228" t="s">
        <v>861</v>
      </c>
    </row>
    <row r="524" s="2" customFormat="1">
      <c r="A524" s="38"/>
      <c r="B524" s="39"/>
      <c r="C524" s="40"/>
      <c r="D524" s="230" t="s">
        <v>148</v>
      </c>
      <c r="E524" s="40"/>
      <c r="F524" s="231" t="s">
        <v>860</v>
      </c>
      <c r="G524" s="40"/>
      <c r="H524" s="40"/>
      <c r="I524" s="232"/>
      <c r="J524" s="40"/>
      <c r="K524" s="40"/>
      <c r="L524" s="44"/>
      <c r="M524" s="233"/>
      <c r="N524" s="234"/>
      <c r="O524" s="92"/>
      <c r="P524" s="92"/>
      <c r="Q524" s="92"/>
      <c r="R524" s="92"/>
      <c r="S524" s="92"/>
      <c r="T524" s="93"/>
      <c r="U524" s="38"/>
      <c r="V524" s="38"/>
      <c r="W524" s="38"/>
      <c r="X524" s="38"/>
      <c r="Y524" s="38"/>
      <c r="Z524" s="38"/>
      <c r="AA524" s="38"/>
      <c r="AB524" s="38"/>
      <c r="AC524" s="38"/>
      <c r="AD524" s="38"/>
      <c r="AE524" s="38"/>
      <c r="AT524" s="17" t="s">
        <v>148</v>
      </c>
      <c r="AU524" s="17" t="s">
        <v>82</v>
      </c>
    </row>
    <row r="525" s="2" customFormat="1">
      <c r="A525" s="38"/>
      <c r="B525" s="39"/>
      <c r="C525" s="40"/>
      <c r="D525" s="230" t="s">
        <v>238</v>
      </c>
      <c r="E525" s="40"/>
      <c r="F525" s="257" t="s">
        <v>862</v>
      </c>
      <c r="G525" s="40"/>
      <c r="H525" s="40"/>
      <c r="I525" s="232"/>
      <c r="J525" s="40"/>
      <c r="K525" s="40"/>
      <c r="L525" s="44"/>
      <c r="M525" s="233"/>
      <c r="N525" s="234"/>
      <c r="O525" s="92"/>
      <c r="P525" s="92"/>
      <c r="Q525" s="92"/>
      <c r="R525" s="92"/>
      <c r="S525" s="92"/>
      <c r="T525" s="93"/>
      <c r="U525" s="38"/>
      <c r="V525" s="38"/>
      <c r="W525" s="38"/>
      <c r="X525" s="38"/>
      <c r="Y525" s="38"/>
      <c r="Z525" s="38"/>
      <c r="AA525" s="38"/>
      <c r="AB525" s="38"/>
      <c r="AC525" s="38"/>
      <c r="AD525" s="38"/>
      <c r="AE525" s="38"/>
      <c r="AT525" s="17" t="s">
        <v>238</v>
      </c>
      <c r="AU525" s="17" t="s">
        <v>82</v>
      </c>
    </row>
    <row r="526" s="2" customFormat="1" ht="37.8" customHeight="1">
      <c r="A526" s="38"/>
      <c r="B526" s="39"/>
      <c r="C526" s="216" t="s">
        <v>863</v>
      </c>
      <c r="D526" s="216" t="s">
        <v>142</v>
      </c>
      <c r="E526" s="217" t="s">
        <v>864</v>
      </c>
      <c r="F526" s="218" t="s">
        <v>865</v>
      </c>
      <c r="G526" s="219" t="s">
        <v>177</v>
      </c>
      <c r="H526" s="220">
        <v>4</v>
      </c>
      <c r="I526" s="221"/>
      <c r="J526" s="222">
        <f>ROUND(I526*H526,2)</f>
        <v>0</v>
      </c>
      <c r="K526" s="223"/>
      <c r="L526" s="44"/>
      <c r="M526" s="224" t="s">
        <v>1</v>
      </c>
      <c r="N526" s="225" t="s">
        <v>40</v>
      </c>
      <c r="O526" s="92"/>
      <c r="P526" s="226">
        <f>O526*H526</f>
        <v>0</v>
      </c>
      <c r="Q526" s="226">
        <v>0</v>
      </c>
      <c r="R526" s="226">
        <f>Q526*H526</f>
        <v>0</v>
      </c>
      <c r="S526" s="226">
        <v>0</v>
      </c>
      <c r="T526" s="227">
        <f>S526*H526</f>
        <v>0</v>
      </c>
      <c r="U526" s="38"/>
      <c r="V526" s="38"/>
      <c r="W526" s="38"/>
      <c r="X526" s="38"/>
      <c r="Y526" s="38"/>
      <c r="Z526" s="38"/>
      <c r="AA526" s="38"/>
      <c r="AB526" s="38"/>
      <c r="AC526" s="38"/>
      <c r="AD526" s="38"/>
      <c r="AE526" s="38"/>
      <c r="AR526" s="228" t="s">
        <v>234</v>
      </c>
      <c r="AT526" s="228" t="s">
        <v>142</v>
      </c>
      <c r="AU526" s="228" t="s">
        <v>82</v>
      </c>
      <c r="AY526" s="17" t="s">
        <v>140</v>
      </c>
      <c r="BE526" s="229">
        <f>IF(N526="základní",J526,0)</f>
        <v>0</v>
      </c>
      <c r="BF526" s="229">
        <f>IF(N526="snížená",J526,0)</f>
        <v>0</v>
      </c>
      <c r="BG526" s="229">
        <f>IF(N526="zákl. přenesená",J526,0)</f>
        <v>0</v>
      </c>
      <c r="BH526" s="229">
        <f>IF(N526="sníž. přenesená",J526,0)</f>
        <v>0</v>
      </c>
      <c r="BI526" s="229">
        <f>IF(N526="nulová",J526,0)</f>
        <v>0</v>
      </c>
      <c r="BJ526" s="17" t="s">
        <v>146</v>
      </c>
      <c r="BK526" s="229">
        <f>ROUND(I526*H526,2)</f>
        <v>0</v>
      </c>
      <c r="BL526" s="17" t="s">
        <v>234</v>
      </c>
      <c r="BM526" s="228" t="s">
        <v>866</v>
      </c>
    </row>
    <row r="527" s="2" customFormat="1">
      <c r="A527" s="38"/>
      <c r="B527" s="39"/>
      <c r="C527" s="40"/>
      <c r="D527" s="230" t="s">
        <v>148</v>
      </c>
      <c r="E527" s="40"/>
      <c r="F527" s="231" t="s">
        <v>865</v>
      </c>
      <c r="G527" s="40"/>
      <c r="H527" s="40"/>
      <c r="I527" s="232"/>
      <c r="J527" s="40"/>
      <c r="K527" s="40"/>
      <c r="L527" s="44"/>
      <c r="M527" s="233"/>
      <c r="N527" s="234"/>
      <c r="O527" s="92"/>
      <c r="P527" s="92"/>
      <c r="Q527" s="92"/>
      <c r="R527" s="92"/>
      <c r="S527" s="92"/>
      <c r="T527" s="93"/>
      <c r="U527" s="38"/>
      <c r="V527" s="38"/>
      <c r="W527" s="38"/>
      <c r="X527" s="38"/>
      <c r="Y527" s="38"/>
      <c r="Z527" s="38"/>
      <c r="AA527" s="38"/>
      <c r="AB527" s="38"/>
      <c r="AC527" s="38"/>
      <c r="AD527" s="38"/>
      <c r="AE527" s="38"/>
      <c r="AT527" s="17" t="s">
        <v>148</v>
      </c>
      <c r="AU527" s="17" t="s">
        <v>82</v>
      </c>
    </row>
    <row r="528" s="2" customFormat="1" ht="24.15" customHeight="1">
      <c r="A528" s="38"/>
      <c r="B528" s="39"/>
      <c r="C528" s="216" t="s">
        <v>867</v>
      </c>
      <c r="D528" s="216" t="s">
        <v>142</v>
      </c>
      <c r="E528" s="217" t="s">
        <v>868</v>
      </c>
      <c r="F528" s="218" t="s">
        <v>869</v>
      </c>
      <c r="G528" s="219" t="s">
        <v>177</v>
      </c>
      <c r="H528" s="220">
        <v>1</v>
      </c>
      <c r="I528" s="221"/>
      <c r="J528" s="222">
        <f>ROUND(I528*H528,2)</f>
        <v>0</v>
      </c>
      <c r="K528" s="223"/>
      <c r="L528" s="44"/>
      <c r="M528" s="224" t="s">
        <v>1</v>
      </c>
      <c r="N528" s="225" t="s">
        <v>40</v>
      </c>
      <c r="O528" s="92"/>
      <c r="P528" s="226">
        <f>O528*H528</f>
        <v>0</v>
      </c>
      <c r="Q528" s="226">
        <v>0</v>
      </c>
      <c r="R528" s="226">
        <f>Q528*H528</f>
        <v>0</v>
      </c>
      <c r="S528" s="226">
        <v>0</v>
      </c>
      <c r="T528" s="227">
        <f>S528*H528</f>
        <v>0</v>
      </c>
      <c r="U528" s="38"/>
      <c r="V528" s="38"/>
      <c r="W528" s="38"/>
      <c r="X528" s="38"/>
      <c r="Y528" s="38"/>
      <c r="Z528" s="38"/>
      <c r="AA528" s="38"/>
      <c r="AB528" s="38"/>
      <c r="AC528" s="38"/>
      <c r="AD528" s="38"/>
      <c r="AE528" s="38"/>
      <c r="AR528" s="228" t="s">
        <v>234</v>
      </c>
      <c r="AT528" s="228" t="s">
        <v>142</v>
      </c>
      <c r="AU528" s="228" t="s">
        <v>82</v>
      </c>
      <c r="AY528" s="17" t="s">
        <v>140</v>
      </c>
      <c r="BE528" s="229">
        <f>IF(N528="základní",J528,0)</f>
        <v>0</v>
      </c>
      <c r="BF528" s="229">
        <f>IF(N528="snížená",J528,0)</f>
        <v>0</v>
      </c>
      <c r="BG528" s="229">
        <f>IF(N528="zákl. přenesená",J528,0)</f>
        <v>0</v>
      </c>
      <c r="BH528" s="229">
        <f>IF(N528="sníž. přenesená",J528,0)</f>
        <v>0</v>
      </c>
      <c r="BI528" s="229">
        <f>IF(N528="nulová",J528,0)</f>
        <v>0</v>
      </c>
      <c r="BJ528" s="17" t="s">
        <v>146</v>
      </c>
      <c r="BK528" s="229">
        <f>ROUND(I528*H528,2)</f>
        <v>0</v>
      </c>
      <c r="BL528" s="17" t="s">
        <v>234</v>
      </c>
      <c r="BM528" s="228" t="s">
        <v>870</v>
      </c>
    </row>
    <row r="529" s="2" customFormat="1">
      <c r="A529" s="38"/>
      <c r="B529" s="39"/>
      <c r="C529" s="40"/>
      <c r="D529" s="230" t="s">
        <v>148</v>
      </c>
      <c r="E529" s="40"/>
      <c r="F529" s="231" t="s">
        <v>871</v>
      </c>
      <c r="G529" s="40"/>
      <c r="H529" s="40"/>
      <c r="I529" s="232"/>
      <c r="J529" s="40"/>
      <c r="K529" s="40"/>
      <c r="L529" s="44"/>
      <c r="M529" s="233"/>
      <c r="N529" s="234"/>
      <c r="O529" s="92"/>
      <c r="P529" s="92"/>
      <c r="Q529" s="92"/>
      <c r="R529" s="92"/>
      <c r="S529" s="92"/>
      <c r="T529" s="93"/>
      <c r="U529" s="38"/>
      <c r="V529" s="38"/>
      <c r="W529" s="38"/>
      <c r="X529" s="38"/>
      <c r="Y529" s="38"/>
      <c r="Z529" s="38"/>
      <c r="AA529" s="38"/>
      <c r="AB529" s="38"/>
      <c r="AC529" s="38"/>
      <c r="AD529" s="38"/>
      <c r="AE529" s="38"/>
      <c r="AT529" s="17" t="s">
        <v>148</v>
      </c>
      <c r="AU529" s="17" t="s">
        <v>82</v>
      </c>
    </row>
    <row r="530" s="2" customFormat="1" ht="24.15" customHeight="1">
      <c r="A530" s="38"/>
      <c r="B530" s="39"/>
      <c r="C530" s="246" t="s">
        <v>872</v>
      </c>
      <c r="D530" s="246" t="s">
        <v>152</v>
      </c>
      <c r="E530" s="247" t="s">
        <v>873</v>
      </c>
      <c r="F530" s="248" t="s">
        <v>874</v>
      </c>
      <c r="G530" s="249" t="s">
        <v>349</v>
      </c>
      <c r="H530" s="250">
        <v>1</v>
      </c>
      <c r="I530" s="251"/>
      <c r="J530" s="252">
        <f>ROUND(I530*H530,2)</f>
        <v>0</v>
      </c>
      <c r="K530" s="253"/>
      <c r="L530" s="254"/>
      <c r="M530" s="255" t="s">
        <v>1</v>
      </c>
      <c r="N530" s="256" t="s">
        <v>40</v>
      </c>
      <c r="O530" s="92"/>
      <c r="P530" s="226">
        <f>O530*H530</f>
        <v>0</v>
      </c>
      <c r="Q530" s="226">
        <v>0</v>
      </c>
      <c r="R530" s="226">
        <f>Q530*H530</f>
        <v>0</v>
      </c>
      <c r="S530" s="226">
        <v>0</v>
      </c>
      <c r="T530" s="227">
        <f>S530*H530</f>
        <v>0</v>
      </c>
      <c r="U530" s="38"/>
      <c r="V530" s="38"/>
      <c r="W530" s="38"/>
      <c r="X530" s="38"/>
      <c r="Y530" s="38"/>
      <c r="Z530" s="38"/>
      <c r="AA530" s="38"/>
      <c r="AB530" s="38"/>
      <c r="AC530" s="38"/>
      <c r="AD530" s="38"/>
      <c r="AE530" s="38"/>
      <c r="AR530" s="228" t="s">
        <v>323</v>
      </c>
      <c r="AT530" s="228" t="s">
        <v>152</v>
      </c>
      <c r="AU530" s="228" t="s">
        <v>82</v>
      </c>
      <c r="AY530" s="17" t="s">
        <v>140</v>
      </c>
      <c r="BE530" s="229">
        <f>IF(N530="základní",J530,0)</f>
        <v>0</v>
      </c>
      <c r="BF530" s="229">
        <f>IF(N530="snížená",J530,0)</f>
        <v>0</v>
      </c>
      <c r="BG530" s="229">
        <f>IF(N530="zákl. přenesená",J530,0)</f>
        <v>0</v>
      </c>
      <c r="BH530" s="229">
        <f>IF(N530="sníž. přenesená",J530,0)</f>
        <v>0</v>
      </c>
      <c r="BI530" s="229">
        <f>IF(N530="nulová",J530,0)</f>
        <v>0</v>
      </c>
      <c r="BJ530" s="17" t="s">
        <v>146</v>
      </c>
      <c r="BK530" s="229">
        <f>ROUND(I530*H530,2)</f>
        <v>0</v>
      </c>
      <c r="BL530" s="17" t="s">
        <v>234</v>
      </c>
      <c r="BM530" s="228" t="s">
        <v>875</v>
      </c>
    </row>
    <row r="531" s="2" customFormat="1">
      <c r="A531" s="38"/>
      <c r="B531" s="39"/>
      <c r="C531" s="40"/>
      <c r="D531" s="230" t="s">
        <v>148</v>
      </c>
      <c r="E531" s="40"/>
      <c r="F531" s="231" t="s">
        <v>874</v>
      </c>
      <c r="G531" s="40"/>
      <c r="H531" s="40"/>
      <c r="I531" s="232"/>
      <c r="J531" s="40"/>
      <c r="K531" s="40"/>
      <c r="L531" s="44"/>
      <c r="M531" s="233"/>
      <c r="N531" s="234"/>
      <c r="O531" s="92"/>
      <c r="P531" s="92"/>
      <c r="Q531" s="92"/>
      <c r="R531" s="92"/>
      <c r="S531" s="92"/>
      <c r="T531" s="93"/>
      <c r="U531" s="38"/>
      <c r="V531" s="38"/>
      <c r="W531" s="38"/>
      <c r="X531" s="38"/>
      <c r="Y531" s="38"/>
      <c r="Z531" s="38"/>
      <c r="AA531" s="38"/>
      <c r="AB531" s="38"/>
      <c r="AC531" s="38"/>
      <c r="AD531" s="38"/>
      <c r="AE531" s="38"/>
      <c r="AT531" s="17" t="s">
        <v>148</v>
      </c>
      <c r="AU531" s="17" t="s">
        <v>82</v>
      </c>
    </row>
    <row r="532" s="2" customFormat="1">
      <c r="A532" s="38"/>
      <c r="B532" s="39"/>
      <c r="C532" s="40"/>
      <c r="D532" s="230" t="s">
        <v>238</v>
      </c>
      <c r="E532" s="40"/>
      <c r="F532" s="257" t="s">
        <v>876</v>
      </c>
      <c r="G532" s="40"/>
      <c r="H532" s="40"/>
      <c r="I532" s="232"/>
      <c r="J532" s="40"/>
      <c r="K532" s="40"/>
      <c r="L532" s="44"/>
      <c r="M532" s="233"/>
      <c r="N532" s="234"/>
      <c r="O532" s="92"/>
      <c r="P532" s="92"/>
      <c r="Q532" s="92"/>
      <c r="R532" s="92"/>
      <c r="S532" s="92"/>
      <c r="T532" s="93"/>
      <c r="U532" s="38"/>
      <c r="V532" s="38"/>
      <c r="W532" s="38"/>
      <c r="X532" s="38"/>
      <c r="Y532" s="38"/>
      <c r="Z532" s="38"/>
      <c r="AA532" s="38"/>
      <c r="AB532" s="38"/>
      <c r="AC532" s="38"/>
      <c r="AD532" s="38"/>
      <c r="AE532" s="38"/>
      <c r="AT532" s="17" t="s">
        <v>238</v>
      </c>
      <c r="AU532" s="17" t="s">
        <v>82</v>
      </c>
    </row>
    <row r="533" s="2" customFormat="1" ht="33" customHeight="1">
      <c r="A533" s="38"/>
      <c r="B533" s="39"/>
      <c r="C533" s="216" t="s">
        <v>877</v>
      </c>
      <c r="D533" s="216" t="s">
        <v>142</v>
      </c>
      <c r="E533" s="217" t="s">
        <v>878</v>
      </c>
      <c r="F533" s="218" t="s">
        <v>879</v>
      </c>
      <c r="G533" s="219" t="s">
        <v>177</v>
      </c>
      <c r="H533" s="220">
        <v>2</v>
      </c>
      <c r="I533" s="221"/>
      <c r="J533" s="222">
        <f>ROUND(I533*H533,2)</f>
        <v>0</v>
      </c>
      <c r="K533" s="223"/>
      <c r="L533" s="44"/>
      <c r="M533" s="224" t="s">
        <v>1</v>
      </c>
      <c r="N533" s="225" t="s">
        <v>40</v>
      </c>
      <c r="O533" s="92"/>
      <c r="P533" s="226">
        <f>O533*H533</f>
        <v>0</v>
      </c>
      <c r="Q533" s="226">
        <v>0</v>
      </c>
      <c r="R533" s="226">
        <f>Q533*H533</f>
        <v>0</v>
      </c>
      <c r="S533" s="226">
        <v>0</v>
      </c>
      <c r="T533" s="227">
        <f>S533*H533</f>
        <v>0</v>
      </c>
      <c r="U533" s="38"/>
      <c r="V533" s="38"/>
      <c r="W533" s="38"/>
      <c r="X533" s="38"/>
      <c r="Y533" s="38"/>
      <c r="Z533" s="38"/>
      <c r="AA533" s="38"/>
      <c r="AB533" s="38"/>
      <c r="AC533" s="38"/>
      <c r="AD533" s="38"/>
      <c r="AE533" s="38"/>
      <c r="AR533" s="228" t="s">
        <v>234</v>
      </c>
      <c r="AT533" s="228" t="s">
        <v>142</v>
      </c>
      <c r="AU533" s="228" t="s">
        <v>82</v>
      </c>
      <c r="AY533" s="17" t="s">
        <v>140</v>
      </c>
      <c r="BE533" s="229">
        <f>IF(N533="základní",J533,0)</f>
        <v>0</v>
      </c>
      <c r="BF533" s="229">
        <f>IF(N533="snížená",J533,0)</f>
        <v>0</v>
      </c>
      <c r="BG533" s="229">
        <f>IF(N533="zákl. přenesená",J533,0)</f>
        <v>0</v>
      </c>
      <c r="BH533" s="229">
        <f>IF(N533="sníž. přenesená",J533,0)</f>
        <v>0</v>
      </c>
      <c r="BI533" s="229">
        <f>IF(N533="nulová",J533,0)</f>
        <v>0</v>
      </c>
      <c r="BJ533" s="17" t="s">
        <v>146</v>
      </c>
      <c r="BK533" s="229">
        <f>ROUND(I533*H533,2)</f>
        <v>0</v>
      </c>
      <c r="BL533" s="17" t="s">
        <v>234</v>
      </c>
      <c r="BM533" s="228" t="s">
        <v>880</v>
      </c>
    </row>
    <row r="534" s="2" customFormat="1">
      <c r="A534" s="38"/>
      <c r="B534" s="39"/>
      <c r="C534" s="40"/>
      <c r="D534" s="230" t="s">
        <v>148</v>
      </c>
      <c r="E534" s="40"/>
      <c r="F534" s="231" t="s">
        <v>879</v>
      </c>
      <c r="G534" s="40"/>
      <c r="H534" s="40"/>
      <c r="I534" s="232"/>
      <c r="J534" s="40"/>
      <c r="K534" s="40"/>
      <c r="L534" s="44"/>
      <c r="M534" s="233"/>
      <c r="N534" s="234"/>
      <c r="O534" s="92"/>
      <c r="P534" s="92"/>
      <c r="Q534" s="92"/>
      <c r="R534" s="92"/>
      <c r="S534" s="92"/>
      <c r="T534" s="93"/>
      <c r="U534" s="38"/>
      <c r="V534" s="38"/>
      <c r="W534" s="38"/>
      <c r="X534" s="38"/>
      <c r="Y534" s="38"/>
      <c r="Z534" s="38"/>
      <c r="AA534" s="38"/>
      <c r="AB534" s="38"/>
      <c r="AC534" s="38"/>
      <c r="AD534" s="38"/>
      <c r="AE534" s="38"/>
      <c r="AT534" s="17" t="s">
        <v>148</v>
      </c>
      <c r="AU534" s="17" t="s">
        <v>82</v>
      </c>
    </row>
    <row r="535" s="2" customFormat="1" ht="62.7" customHeight="1">
      <c r="A535" s="38"/>
      <c r="B535" s="39"/>
      <c r="C535" s="246" t="s">
        <v>881</v>
      </c>
      <c r="D535" s="246" t="s">
        <v>152</v>
      </c>
      <c r="E535" s="247" t="s">
        <v>882</v>
      </c>
      <c r="F535" s="248" t="s">
        <v>883</v>
      </c>
      <c r="G535" s="249" t="s">
        <v>177</v>
      </c>
      <c r="H535" s="250">
        <v>2</v>
      </c>
      <c r="I535" s="251"/>
      <c r="J535" s="252">
        <f>ROUND(I535*H535,2)</f>
        <v>0</v>
      </c>
      <c r="K535" s="253"/>
      <c r="L535" s="254"/>
      <c r="M535" s="255" t="s">
        <v>1</v>
      </c>
      <c r="N535" s="256" t="s">
        <v>40</v>
      </c>
      <c r="O535" s="92"/>
      <c r="P535" s="226">
        <f>O535*H535</f>
        <v>0</v>
      </c>
      <c r="Q535" s="226">
        <v>0.017999999999999999</v>
      </c>
      <c r="R535" s="226">
        <f>Q535*H535</f>
        <v>0.035999999999999997</v>
      </c>
      <c r="S535" s="226">
        <v>0</v>
      </c>
      <c r="T535" s="227">
        <f>S535*H535</f>
        <v>0</v>
      </c>
      <c r="U535" s="38"/>
      <c r="V535" s="38"/>
      <c r="W535" s="38"/>
      <c r="X535" s="38"/>
      <c r="Y535" s="38"/>
      <c r="Z535" s="38"/>
      <c r="AA535" s="38"/>
      <c r="AB535" s="38"/>
      <c r="AC535" s="38"/>
      <c r="AD535" s="38"/>
      <c r="AE535" s="38"/>
      <c r="AR535" s="228" t="s">
        <v>323</v>
      </c>
      <c r="AT535" s="228" t="s">
        <v>152</v>
      </c>
      <c r="AU535" s="228" t="s">
        <v>82</v>
      </c>
      <c r="AY535" s="17" t="s">
        <v>140</v>
      </c>
      <c r="BE535" s="229">
        <f>IF(N535="základní",J535,0)</f>
        <v>0</v>
      </c>
      <c r="BF535" s="229">
        <f>IF(N535="snížená",J535,0)</f>
        <v>0</v>
      </c>
      <c r="BG535" s="229">
        <f>IF(N535="zákl. přenesená",J535,0)</f>
        <v>0</v>
      </c>
      <c r="BH535" s="229">
        <f>IF(N535="sníž. přenesená",J535,0)</f>
        <v>0</v>
      </c>
      <c r="BI535" s="229">
        <f>IF(N535="nulová",J535,0)</f>
        <v>0</v>
      </c>
      <c r="BJ535" s="17" t="s">
        <v>146</v>
      </c>
      <c r="BK535" s="229">
        <f>ROUND(I535*H535,2)</f>
        <v>0</v>
      </c>
      <c r="BL535" s="17" t="s">
        <v>234</v>
      </c>
      <c r="BM535" s="228" t="s">
        <v>884</v>
      </c>
    </row>
    <row r="536" s="2" customFormat="1">
      <c r="A536" s="38"/>
      <c r="B536" s="39"/>
      <c r="C536" s="40"/>
      <c r="D536" s="230" t="s">
        <v>148</v>
      </c>
      <c r="E536" s="40"/>
      <c r="F536" s="231" t="s">
        <v>883</v>
      </c>
      <c r="G536" s="40"/>
      <c r="H536" s="40"/>
      <c r="I536" s="232"/>
      <c r="J536" s="40"/>
      <c r="K536" s="40"/>
      <c r="L536" s="44"/>
      <c r="M536" s="233"/>
      <c r="N536" s="234"/>
      <c r="O536" s="92"/>
      <c r="P536" s="92"/>
      <c r="Q536" s="92"/>
      <c r="R536" s="92"/>
      <c r="S536" s="92"/>
      <c r="T536" s="93"/>
      <c r="U536" s="38"/>
      <c r="V536" s="38"/>
      <c r="W536" s="38"/>
      <c r="X536" s="38"/>
      <c r="Y536" s="38"/>
      <c r="Z536" s="38"/>
      <c r="AA536" s="38"/>
      <c r="AB536" s="38"/>
      <c r="AC536" s="38"/>
      <c r="AD536" s="38"/>
      <c r="AE536" s="38"/>
      <c r="AT536" s="17" t="s">
        <v>148</v>
      </c>
      <c r="AU536" s="17" t="s">
        <v>82</v>
      </c>
    </row>
    <row r="537" s="2" customFormat="1" ht="33" customHeight="1">
      <c r="A537" s="38"/>
      <c r="B537" s="39"/>
      <c r="C537" s="216" t="s">
        <v>885</v>
      </c>
      <c r="D537" s="216" t="s">
        <v>142</v>
      </c>
      <c r="E537" s="217" t="s">
        <v>886</v>
      </c>
      <c r="F537" s="218" t="s">
        <v>887</v>
      </c>
      <c r="G537" s="219" t="s">
        <v>177</v>
      </c>
      <c r="H537" s="220">
        <v>1</v>
      </c>
      <c r="I537" s="221"/>
      <c r="J537" s="222">
        <f>ROUND(I537*H537,2)</f>
        <v>0</v>
      </c>
      <c r="K537" s="223"/>
      <c r="L537" s="44"/>
      <c r="M537" s="224" t="s">
        <v>1</v>
      </c>
      <c r="N537" s="225" t="s">
        <v>40</v>
      </c>
      <c r="O537" s="92"/>
      <c r="P537" s="226">
        <f>O537*H537</f>
        <v>0</v>
      </c>
      <c r="Q537" s="226">
        <v>0</v>
      </c>
      <c r="R537" s="226">
        <f>Q537*H537</f>
        <v>0</v>
      </c>
      <c r="S537" s="226">
        <v>0</v>
      </c>
      <c r="T537" s="227">
        <f>S537*H537</f>
        <v>0</v>
      </c>
      <c r="U537" s="38"/>
      <c r="V537" s="38"/>
      <c r="W537" s="38"/>
      <c r="X537" s="38"/>
      <c r="Y537" s="38"/>
      <c r="Z537" s="38"/>
      <c r="AA537" s="38"/>
      <c r="AB537" s="38"/>
      <c r="AC537" s="38"/>
      <c r="AD537" s="38"/>
      <c r="AE537" s="38"/>
      <c r="AR537" s="228" t="s">
        <v>234</v>
      </c>
      <c r="AT537" s="228" t="s">
        <v>142</v>
      </c>
      <c r="AU537" s="228" t="s">
        <v>82</v>
      </c>
      <c r="AY537" s="17" t="s">
        <v>140</v>
      </c>
      <c r="BE537" s="229">
        <f>IF(N537="základní",J537,0)</f>
        <v>0</v>
      </c>
      <c r="BF537" s="229">
        <f>IF(N537="snížená",J537,0)</f>
        <v>0</v>
      </c>
      <c r="BG537" s="229">
        <f>IF(N537="zákl. přenesená",J537,0)</f>
        <v>0</v>
      </c>
      <c r="BH537" s="229">
        <f>IF(N537="sníž. přenesená",J537,0)</f>
        <v>0</v>
      </c>
      <c r="BI537" s="229">
        <f>IF(N537="nulová",J537,0)</f>
        <v>0</v>
      </c>
      <c r="BJ537" s="17" t="s">
        <v>146</v>
      </c>
      <c r="BK537" s="229">
        <f>ROUND(I537*H537,2)</f>
        <v>0</v>
      </c>
      <c r="BL537" s="17" t="s">
        <v>234</v>
      </c>
      <c r="BM537" s="228" t="s">
        <v>888</v>
      </c>
    </row>
    <row r="538" s="2" customFormat="1">
      <c r="A538" s="38"/>
      <c r="B538" s="39"/>
      <c r="C538" s="40"/>
      <c r="D538" s="230" t="s">
        <v>148</v>
      </c>
      <c r="E538" s="40"/>
      <c r="F538" s="231" t="s">
        <v>887</v>
      </c>
      <c r="G538" s="40"/>
      <c r="H538" s="40"/>
      <c r="I538" s="232"/>
      <c r="J538" s="40"/>
      <c r="K538" s="40"/>
      <c r="L538" s="44"/>
      <c r="M538" s="233"/>
      <c r="N538" s="234"/>
      <c r="O538" s="92"/>
      <c r="P538" s="92"/>
      <c r="Q538" s="92"/>
      <c r="R538" s="92"/>
      <c r="S538" s="92"/>
      <c r="T538" s="93"/>
      <c r="U538" s="38"/>
      <c r="V538" s="38"/>
      <c r="W538" s="38"/>
      <c r="X538" s="38"/>
      <c r="Y538" s="38"/>
      <c r="Z538" s="38"/>
      <c r="AA538" s="38"/>
      <c r="AB538" s="38"/>
      <c r="AC538" s="38"/>
      <c r="AD538" s="38"/>
      <c r="AE538" s="38"/>
      <c r="AT538" s="17" t="s">
        <v>148</v>
      </c>
      <c r="AU538" s="17" t="s">
        <v>82</v>
      </c>
    </row>
    <row r="539" s="2" customFormat="1" ht="21.75" customHeight="1">
      <c r="A539" s="38"/>
      <c r="B539" s="39"/>
      <c r="C539" s="246" t="s">
        <v>889</v>
      </c>
      <c r="D539" s="246" t="s">
        <v>152</v>
      </c>
      <c r="E539" s="247" t="s">
        <v>890</v>
      </c>
      <c r="F539" s="248" t="s">
        <v>891</v>
      </c>
      <c r="G539" s="249" t="s">
        <v>177</v>
      </c>
      <c r="H539" s="250">
        <v>1</v>
      </c>
      <c r="I539" s="251"/>
      <c r="J539" s="252">
        <f>ROUND(I539*H539,2)</f>
        <v>0</v>
      </c>
      <c r="K539" s="253"/>
      <c r="L539" s="254"/>
      <c r="M539" s="255" t="s">
        <v>1</v>
      </c>
      <c r="N539" s="256" t="s">
        <v>40</v>
      </c>
      <c r="O539" s="92"/>
      <c r="P539" s="226">
        <f>O539*H539</f>
        <v>0</v>
      </c>
      <c r="Q539" s="226">
        <v>0</v>
      </c>
      <c r="R539" s="226">
        <f>Q539*H539</f>
        <v>0</v>
      </c>
      <c r="S539" s="226">
        <v>0</v>
      </c>
      <c r="T539" s="227">
        <f>S539*H539</f>
        <v>0</v>
      </c>
      <c r="U539" s="38"/>
      <c r="V539" s="38"/>
      <c r="W539" s="38"/>
      <c r="X539" s="38"/>
      <c r="Y539" s="38"/>
      <c r="Z539" s="38"/>
      <c r="AA539" s="38"/>
      <c r="AB539" s="38"/>
      <c r="AC539" s="38"/>
      <c r="AD539" s="38"/>
      <c r="AE539" s="38"/>
      <c r="AR539" s="228" t="s">
        <v>323</v>
      </c>
      <c r="AT539" s="228" t="s">
        <v>152</v>
      </c>
      <c r="AU539" s="228" t="s">
        <v>82</v>
      </c>
      <c r="AY539" s="17" t="s">
        <v>140</v>
      </c>
      <c r="BE539" s="229">
        <f>IF(N539="základní",J539,0)</f>
        <v>0</v>
      </c>
      <c r="BF539" s="229">
        <f>IF(N539="snížená",J539,0)</f>
        <v>0</v>
      </c>
      <c r="BG539" s="229">
        <f>IF(N539="zákl. přenesená",J539,0)</f>
        <v>0</v>
      </c>
      <c r="BH539" s="229">
        <f>IF(N539="sníž. přenesená",J539,0)</f>
        <v>0</v>
      </c>
      <c r="BI539" s="229">
        <f>IF(N539="nulová",J539,0)</f>
        <v>0</v>
      </c>
      <c r="BJ539" s="17" t="s">
        <v>146</v>
      </c>
      <c r="BK539" s="229">
        <f>ROUND(I539*H539,2)</f>
        <v>0</v>
      </c>
      <c r="BL539" s="17" t="s">
        <v>234</v>
      </c>
      <c r="BM539" s="228" t="s">
        <v>892</v>
      </c>
    </row>
    <row r="540" s="2" customFormat="1">
      <c r="A540" s="38"/>
      <c r="B540" s="39"/>
      <c r="C540" s="40"/>
      <c r="D540" s="230" t="s">
        <v>148</v>
      </c>
      <c r="E540" s="40"/>
      <c r="F540" s="231" t="s">
        <v>891</v>
      </c>
      <c r="G540" s="40"/>
      <c r="H540" s="40"/>
      <c r="I540" s="232"/>
      <c r="J540" s="40"/>
      <c r="K540" s="40"/>
      <c r="L540" s="44"/>
      <c r="M540" s="233"/>
      <c r="N540" s="234"/>
      <c r="O540" s="92"/>
      <c r="P540" s="92"/>
      <c r="Q540" s="92"/>
      <c r="R540" s="92"/>
      <c r="S540" s="92"/>
      <c r="T540" s="93"/>
      <c r="U540" s="38"/>
      <c r="V540" s="38"/>
      <c r="W540" s="38"/>
      <c r="X540" s="38"/>
      <c r="Y540" s="38"/>
      <c r="Z540" s="38"/>
      <c r="AA540" s="38"/>
      <c r="AB540" s="38"/>
      <c r="AC540" s="38"/>
      <c r="AD540" s="38"/>
      <c r="AE540" s="38"/>
      <c r="AT540" s="17" t="s">
        <v>148</v>
      </c>
      <c r="AU540" s="17" t="s">
        <v>82</v>
      </c>
    </row>
    <row r="541" s="2" customFormat="1" ht="24.15" customHeight="1">
      <c r="A541" s="38"/>
      <c r="B541" s="39"/>
      <c r="C541" s="216" t="s">
        <v>893</v>
      </c>
      <c r="D541" s="216" t="s">
        <v>142</v>
      </c>
      <c r="E541" s="217" t="s">
        <v>894</v>
      </c>
      <c r="F541" s="218" t="s">
        <v>895</v>
      </c>
      <c r="G541" s="219" t="s">
        <v>177</v>
      </c>
      <c r="H541" s="220">
        <v>2</v>
      </c>
      <c r="I541" s="221"/>
      <c r="J541" s="222">
        <f>ROUND(I541*H541,2)</f>
        <v>0</v>
      </c>
      <c r="K541" s="223"/>
      <c r="L541" s="44"/>
      <c r="M541" s="224" t="s">
        <v>1</v>
      </c>
      <c r="N541" s="225" t="s">
        <v>40</v>
      </c>
      <c r="O541" s="92"/>
      <c r="P541" s="226">
        <f>O541*H541</f>
        <v>0</v>
      </c>
      <c r="Q541" s="226">
        <v>0</v>
      </c>
      <c r="R541" s="226">
        <f>Q541*H541</f>
        <v>0</v>
      </c>
      <c r="S541" s="226">
        <v>0</v>
      </c>
      <c r="T541" s="227">
        <f>S541*H541</f>
        <v>0</v>
      </c>
      <c r="U541" s="38"/>
      <c r="V541" s="38"/>
      <c r="W541" s="38"/>
      <c r="X541" s="38"/>
      <c r="Y541" s="38"/>
      <c r="Z541" s="38"/>
      <c r="AA541" s="38"/>
      <c r="AB541" s="38"/>
      <c r="AC541" s="38"/>
      <c r="AD541" s="38"/>
      <c r="AE541" s="38"/>
      <c r="AR541" s="228" t="s">
        <v>234</v>
      </c>
      <c r="AT541" s="228" t="s">
        <v>142</v>
      </c>
      <c r="AU541" s="228" t="s">
        <v>82</v>
      </c>
      <c r="AY541" s="17" t="s">
        <v>140</v>
      </c>
      <c r="BE541" s="229">
        <f>IF(N541="základní",J541,0)</f>
        <v>0</v>
      </c>
      <c r="BF541" s="229">
        <f>IF(N541="snížená",J541,0)</f>
        <v>0</v>
      </c>
      <c r="BG541" s="229">
        <f>IF(N541="zákl. přenesená",J541,0)</f>
        <v>0</v>
      </c>
      <c r="BH541" s="229">
        <f>IF(N541="sníž. přenesená",J541,0)</f>
        <v>0</v>
      </c>
      <c r="BI541" s="229">
        <f>IF(N541="nulová",J541,0)</f>
        <v>0</v>
      </c>
      <c r="BJ541" s="17" t="s">
        <v>146</v>
      </c>
      <c r="BK541" s="229">
        <f>ROUND(I541*H541,2)</f>
        <v>0</v>
      </c>
      <c r="BL541" s="17" t="s">
        <v>234</v>
      </c>
      <c r="BM541" s="228" t="s">
        <v>896</v>
      </c>
    </row>
    <row r="542" s="2" customFormat="1">
      <c r="A542" s="38"/>
      <c r="B542" s="39"/>
      <c r="C542" s="40"/>
      <c r="D542" s="230" t="s">
        <v>148</v>
      </c>
      <c r="E542" s="40"/>
      <c r="F542" s="231" t="s">
        <v>895</v>
      </c>
      <c r="G542" s="40"/>
      <c r="H542" s="40"/>
      <c r="I542" s="232"/>
      <c r="J542" s="40"/>
      <c r="K542" s="40"/>
      <c r="L542" s="44"/>
      <c r="M542" s="233"/>
      <c r="N542" s="234"/>
      <c r="O542" s="92"/>
      <c r="P542" s="92"/>
      <c r="Q542" s="92"/>
      <c r="R542" s="92"/>
      <c r="S542" s="92"/>
      <c r="T542" s="93"/>
      <c r="U542" s="38"/>
      <c r="V542" s="38"/>
      <c r="W542" s="38"/>
      <c r="X542" s="38"/>
      <c r="Y542" s="38"/>
      <c r="Z542" s="38"/>
      <c r="AA542" s="38"/>
      <c r="AB542" s="38"/>
      <c r="AC542" s="38"/>
      <c r="AD542" s="38"/>
      <c r="AE542" s="38"/>
      <c r="AT542" s="17" t="s">
        <v>148</v>
      </c>
      <c r="AU542" s="17" t="s">
        <v>82</v>
      </c>
    </row>
    <row r="543" s="2" customFormat="1" ht="24.15" customHeight="1">
      <c r="A543" s="38"/>
      <c r="B543" s="39"/>
      <c r="C543" s="246" t="s">
        <v>897</v>
      </c>
      <c r="D543" s="246" t="s">
        <v>152</v>
      </c>
      <c r="E543" s="247" t="s">
        <v>898</v>
      </c>
      <c r="F543" s="248" t="s">
        <v>899</v>
      </c>
      <c r="G543" s="249" t="s">
        <v>177</v>
      </c>
      <c r="H543" s="250">
        <v>2</v>
      </c>
      <c r="I543" s="251"/>
      <c r="J543" s="252">
        <f>ROUND(I543*H543,2)</f>
        <v>0</v>
      </c>
      <c r="K543" s="253"/>
      <c r="L543" s="254"/>
      <c r="M543" s="255" t="s">
        <v>1</v>
      </c>
      <c r="N543" s="256" t="s">
        <v>40</v>
      </c>
      <c r="O543" s="92"/>
      <c r="P543" s="226">
        <f>O543*H543</f>
        <v>0</v>
      </c>
      <c r="Q543" s="226">
        <v>0.0010499999999999999</v>
      </c>
      <c r="R543" s="226">
        <f>Q543*H543</f>
        <v>0.0020999999999999999</v>
      </c>
      <c r="S543" s="226">
        <v>0</v>
      </c>
      <c r="T543" s="227">
        <f>S543*H543</f>
        <v>0</v>
      </c>
      <c r="U543" s="38"/>
      <c r="V543" s="38"/>
      <c r="W543" s="38"/>
      <c r="X543" s="38"/>
      <c r="Y543" s="38"/>
      <c r="Z543" s="38"/>
      <c r="AA543" s="38"/>
      <c r="AB543" s="38"/>
      <c r="AC543" s="38"/>
      <c r="AD543" s="38"/>
      <c r="AE543" s="38"/>
      <c r="AR543" s="228" t="s">
        <v>323</v>
      </c>
      <c r="AT543" s="228" t="s">
        <v>152</v>
      </c>
      <c r="AU543" s="228" t="s">
        <v>82</v>
      </c>
      <c r="AY543" s="17" t="s">
        <v>140</v>
      </c>
      <c r="BE543" s="229">
        <f>IF(N543="základní",J543,0)</f>
        <v>0</v>
      </c>
      <c r="BF543" s="229">
        <f>IF(N543="snížená",J543,0)</f>
        <v>0</v>
      </c>
      <c r="BG543" s="229">
        <f>IF(N543="zákl. přenesená",J543,0)</f>
        <v>0</v>
      </c>
      <c r="BH543" s="229">
        <f>IF(N543="sníž. přenesená",J543,0)</f>
        <v>0</v>
      </c>
      <c r="BI543" s="229">
        <f>IF(N543="nulová",J543,0)</f>
        <v>0</v>
      </c>
      <c r="BJ543" s="17" t="s">
        <v>146</v>
      </c>
      <c r="BK543" s="229">
        <f>ROUND(I543*H543,2)</f>
        <v>0</v>
      </c>
      <c r="BL543" s="17" t="s">
        <v>234</v>
      </c>
      <c r="BM543" s="228" t="s">
        <v>900</v>
      </c>
    </row>
    <row r="544" s="2" customFormat="1">
      <c r="A544" s="38"/>
      <c r="B544" s="39"/>
      <c r="C544" s="40"/>
      <c r="D544" s="230" t="s">
        <v>148</v>
      </c>
      <c r="E544" s="40"/>
      <c r="F544" s="231" t="s">
        <v>899</v>
      </c>
      <c r="G544" s="40"/>
      <c r="H544" s="40"/>
      <c r="I544" s="232"/>
      <c r="J544" s="40"/>
      <c r="K544" s="40"/>
      <c r="L544" s="44"/>
      <c r="M544" s="233"/>
      <c r="N544" s="234"/>
      <c r="O544" s="92"/>
      <c r="P544" s="92"/>
      <c r="Q544" s="92"/>
      <c r="R544" s="92"/>
      <c r="S544" s="92"/>
      <c r="T544" s="93"/>
      <c r="U544" s="38"/>
      <c r="V544" s="38"/>
      <c r="W544" s="38"/>
      <c r="X544" s="38"/>
      <c r="Y544" s="38"/>
      <c r="Z544" s="38"/>
      <c r="AA544" s="38"/>
      <c r="AB544" s="38"/>
      <c r="AC544" s="38"/>
      <c r="AD544" s="38"/>
      <c r="AE544" s="38"/>
      <c r="AT544" s="17" t="s">
        <v>148</v>
      </c>
      <c r="AU544" s="17" t="s">
        <v>82</v>
      </c>
    </row>
    <row r="545" s="2" customFormat="1" ht="37.8" customHeight="1">
      <c r="A545" s="38"/>
      <c r="B545" s="39"/>
      <c r="C545" s="216" t="s">
        <v>901</v>
      </c>
      <c r="D545" s="216" t="s">
        <v>142</v>
      </c>
      <c r="E545" s="217" t="s">
        <v>902</v>
      </c>
      <c r="F545" s="218" t="s">
        <v>903</v>
      </c>
      <c r="G545" s="219" t="s">
        <v>177</v>
      </c>
      <c r="H545" s="220">
        <v>1</v>
      </c>
      <c r="I545" s="221"/>
      <c r="J545" s="222">
        <f>ROUND(I545*H545,2)</f>
        <v>0</v>
      </c>
      <c r="K545" s="223"/>
      <c r="L545" s="44"/>
      <c r="M545" s="224" t="s">
        <v>1</v>
      </c>
      <c r="N545" s="225" t="s">
        <v>40</v>
      </c>
      <c r="O545" s="92"/>
      <c r="P545" s="226">
        <f>O545*H545</f>
        <v>0</v>
      </c>
      <c r="Q545" s="226">
        <v>0</v>
      </c>
      <c r="R545" s="226">
        <f>Q545*H545</f>
        <v>0</v>
      </c>
      <c r="S545" s="226">
        <v>0</v>
      </c>
      <c r="T545" s="227">
        <f>S545*H545</f>
        <v>0</v>
      </c>
      <c r="U545" s="38"/>
      <c r="V545" s="38"/>
      <c r="W545" s="38"/>
      <c r="X545" s="38"/>
      <c r="Y545" s="38"/>
      <c r="Z545" s="38"/>
      <c r="AA545" s="38"/>
      <c r="AB545" s="38"/>
      <c r="AC545" s="38"/>
      <c r="AD545" s="38"/>
      <c r="AE545" s="38"/>
      <c r="AR545" s="228" t="s">
        <v>234</v>
      </c>
      <c r="AT545" s="228" t="s">
        <v>142</v>
      </c>
      <c r="AU545" s="228" t="s">
        <v>82</v>
      </c>
      <c r="AY545" s="17" t="s">
        <v>140</v>
      </c>
      <c r="BE545" s="229">
        <f>IF(N545="základní",J545,0)</f>
        <v>0</v>
      </c>
      <c r="BF545" s="229">
        <f>IF(N545="snížená",J545,0)</f>
        <v>0</v>
      </c>
      <c r="BG545" s="229">
        <f>IF(N545="zákl. přenesená",J545,0)</f>
        <v>0</v>
      </c>
      <c r="BH545" s="229">
        <f>IF(N545="sníž. přenesená",J545,0)</f>
        <v>0</v>
      </c>
      <c r="BI545" s="229">
        <f>IF(N545="nulová",J545,0)</f>
        <v>0</v>
      </c>
      <c r="BJ545" s="17" t="s">
        <v>146</v>
      </c>
      <c r="BK545" s="229">
        <f>ROUND(I545*H545,2)</f>
        <v>0</v>
      </c>
      <c r="BL545" s="17" t="s">
        <v>234</v>
      </c>
      <c r="BM545" s="228" t="s">
        <v>904</v>
      </c>
    </row>
    <row r="546" s="2" customFormat="1">
      <c r="A546" s="38"/>
      <c r="B546" s="39"/>
      <c r="C546" s="40"/>
      <c r="D546" s="230" t="s">
        <v>148</v>
      </c>
      <c r="E546" s="40"/>
      <c r="F546" s="231" t="s">
        <v>903</v>
      </c>
      <c r="G546" s="40"/>
      <c r="H546" s="40"/>
      <c r="I546" s="232"/>
      <c r="J546" s="40"/>
      <c r="K546" s="40"/>
      <c r="L546" s="44"/>
      <c r="M546" s="233"/>
      <c r="N546" s="234"/>
      <c r="O546" s="92"/>
      <c r="P546" s="92"/>
      <c r="Q546" s="92"/>
      <c r="R546" s="92"/>
      <c r="S546" s="92"/>
      <c r="T546" s="93"/>
      <c r="U546" s="38"/>
      <c r="V546" s="38"/>
      <c r="W546" s="38"/>
      <c r="X546" s="38"/>
      <c r="Y546" s="38"/>
      <c r="Z546" s="38"/>
      <c r="AA546" s="38"/>
      <c r="AB546" s="38"/>
      <c r="AC546" s="38"/>
      <c r="AD546" s="38"/>
      <c r="AE546" s="38"/>
      <c r="AT546" s="17" t="s">
        <v>148</v>
      </c>
      <c r="AU546" s="17" t="s">
        <v>82</v>
      </c>
    </row>
    <row r="547" s="2" customFormat="1" ht="24.15" customHeight="1">
      <c r="A547" s="38"/>
      <c r="B547" s="39"/>
      <c r="C547" s="246" t="s">
        <v>905</v>
      </c>
      <c r="D547" s="246" t="s">
        <v>152</v>
      </c>
      <c r="E547" s="247" t="s">
        <v>906</v>
      </c>
      <c r="F547" s="248" t="s">
        <v>907</v>
      </c>
      <c r="G547" s="249" t="s">
        <v>177</v>
      </c>
      <c r="H547" s="250">
        <v>1</v>
      </c>
      <c r="I547" s="251"/>
      <c r="J547" s="252">
        <f>ROUND(I547*H547,2)</f>
        <v>0</v>
      </c>
      <c r="K547" s="253"/>
      <c r="L547" s="254"/>
      <c r="M547" s="255" t="s">
        <v>1</v>
      </c>
      <c r="N547" s="256" t="s">
        <v>40</v>
      </c>
      <c r="O547" s="92"/>
      <c r="P547" s="226">
        <f>O547*H547</f>
        <v>0</v>
      </c>
      <c r="Q547" s="226">
        <v>0.0012999999999999999</v>
      </c>
      <c r="R547" s="226">
        <f>Q547*H547</f>
        <v>0.0012999999999999999</v>
      </c>
      <c r="S547" s="226">
        <v>0</v>
      </c>
      <c r="T547" s="227">
        <f>S547*H547</f>
        <v>0</v>
      </c>
      <c r="U547" s="38"/>
      <c r="V547" s="38"/>
      <c r="W547" s="38"/>
      <c r="X547" s="38"/>
      <c r="Y547" s="38"/>
      <c r="Z547" s="38"/>
      <c r="AA547" s="38"/>
      <c r="AB547" s="38"/>
      <c r="AC547" s="38"/>
      <c r="AD547" s="38"/>
      <c r="AE547" s="38"/>
      <c r="AR547" s="228" t="s">
        <v>323</v>
      </c>
      <c r="AT547" s="228" t="s">
        <v>152</v>
      </c>
      <c r="AU547" s="228" t="s">
        <v>82</v>
      </c>
      <c r="AY547" s="17" t="s">
        <v>140</v>
      </c>
      <c r="BE547" s="229">
        <f>IF(N547="základní",J547,0)</f>
        <v>0</v>
      </c>
      <c r="BF547" s="229">
        <f>IF(N547="snížená",J547,0)</f>
        <v>0</v>
      </c>
      <c r="BG547" s="229">
        <f>IF(N547="zákl. přenesená",J547,0)</f>
        <v>0</v>
      </c>
      <c r="BH547" s="229">
        <f>IF(N547="sníž. přenesená",J547,0)</f>
        <v>0</v>
      </c>
      <c r="BI547" s="229">
        <f>IF(N547="nulová",J547,0)</f>
        <v>0</v>
      </c>
      <c r="BJ547" s="17" t="s">
        <v>146</v>
      </c>
      <c r="BK547" s="229">
        <f>ROUND(I547*H547,2)</f>
        <v>0</v>
      </c>
      <c r="BL547" s="17" t="s">
        <v>234</v>
      </c>
      <c r="BM547" s="228" t="s">
        <v>908</v>
      </c>
    </row>
    <row r="548" s="2" customFormat="1">
      <c r="A548" s="38"/>
      <c r="B548" s="39"/>
      <c r="C548" s="40"/>
      <c r="D548" s="230" t="s">
        <v>148</v>
      </c>
      <c r="E548" s="40"/>
      <c r="F548" s="231" t="s">
        <v>907</v>
      </c>
      <c r="G548" s="40"/>
      <c r="H548" s="40"/>
      <c r="I548" s="232"/>
      <c r="J548" s="40"/>
      <c r="K548" s="40"/>
      <c r="L548" s="44"/>
      <c r="M548" s="233"/>
      <c r="N548" s="234"/>
      <c r="O548" s="92"/>
      <c r="P548" s="92"/>
      <c r="Q548" s="92"/>
      <c r="R548" s="92"/>
      <c r="S548" s="92"/>
      <c r="T548" s="93"/>
      <c r="U548" s="38"/>
      <c r="V548" s="38"/>
      <c r="W548" s="38"/>
      <c r="X548" s="38"/>
      <c r="Y548" s="38"/>
      <c r="Z548" s="38"/>
      <c r="AA548" s="38"/>
      <c r="AB548" s="38"/>
      <c r="AC548" s="38"/>
      <c r="AD548" s="38"/>
      <c r="AE548" s="38"/>
      <c r="AT548" s="17" t="s">
        <v>148</v>
      </c>
      <c r="AU548" s="17" t="s">
        <v>82</v>
      </c>
    </row>
    <row r="549" s="2" customFormat="1" ht="24.15" customHeight="1">
      <c r="A549" s="38"/>
      <c r="B549" s="39"/>
      <c r="C549" s="216" t="s">
        <v>909</v>
      </c>
      <c r="D549" s="216" t="s">
        <v>142</v>
      </c>
      <c r="E549" s="217" t="s">
        <v>910</v>
      </c>
      <c r="F549" s="218" t="s">
        <v>911</v>
      </c>
      <c r="G549" s="219" t="s">
        <v>177</v>
      </c>
      <c r="H549" s="220">
        <v>1</v>
      </c>
      <c r="I549" s="221"/>
      <c r="J549" s="222">
        <f>ROUND(I549*H549,2)</f>
        <v>0</v>
      </c>
      <c r="K549" s="223"/>
      <c r="L549" s="44"/>
      <c r="M549" s="224" t="s">
        <v>1</v>
      </c>
      <c r="N549" s="225" t="s">
        <v>40</v>
      </c>
      <c r="O549" s="92"/>
      <c r="P549" s="226">
        <f>O549*H549</f>
        <v>0</v>
      </c>
      <c r="Q549" s="226">
        <v>0</v>
      </c>
      <c r="R549" s="226">
        <f>Q549*H549</f>
        <v>0</v>
      </c>
      <c r="S549" s="226">
        <v>0</v>
      </c>
      <c r="T549" s="227">
        <f>S549*H549</f>
        <v>0</v>
      </c>
      <c r="U549" s="38"/>
      <c r="V549" s="38"/>
      <c r="W549" s="38"/>
      <c r="X549" s="38"/>
      <c r="Y549" s="38"/>
      <c r="Z549" s="38"/>
      <c r="AA549" s="38"/>
      <c r="AB549" s="38"/>
      <c r="AC549" s="38"/>
      <c r="AD549" s="38"/>
      <c r="AE549" s="38"/>
      <c r="AR549" s="228" t="s">
        <v>234</v>
      </c>
      <c r="AT549" s="228" t="s">
        <v>142</v>
      </c>
      <c r="AU549" s="228" t="s">
        <v>82</v>
      </c>
      <c r="AY549" s="17" t="s">
        <v>140</v>
      </c>
      <c r="BE549" s="229">
        <f>IF(N549="základní",J549,0)</f>
        <v>0</v>
      </c>
      <c r="BF549" s="229">
        <f>IF(N549="snížená",J549,0)</f>
        <v>0</v>
      </c>
      <c r="BG549" s="229">
        <f>IF(N549="zákl. přenesená",J549,0)</f>
        <v>0</v>
      </c>
      <c r="BH549" s="229">
        <f>IF(N549="sníž. přenesená",J549,0)</f>
        <v>0</v>
      </c>
      <c r="BI549" s="229">
        <f>IF(N549="nulová",J549,0)</f>
        <v>0</v>
      </c>
      <c r="BJ549" s="17" t="s">
        <v>146</v>
      </c>
      <c r="BK549" s="229">
        <f>ROUND(I549*H549,2)</f>
        <v>0</v>
      </c>
      <c r="BL549" s="17" t="s">
        <v>234</v>
      </c>
      <c r="BM549" s="228" t="s">
        <v>912</v>
      </c>
    </row>
    <row r="550" s="2" customFormat="1">
      <c r="A550" s="38"/>
      <c r="B550" s="39"/>
      <c r="C550" s="40"/>
      <c r="D550" s="230" t="s">
        <v>148</v>
      </c>
      <c r="E550" s="40"/>
      <c r="F550" s="231" t="s">
        <v>911</v>
      </c>
      <c r="G550" s="40"/>
      <c r="H550" s="40"/>
      <c r="I550" s="232"/>
      <c r="J550" s="40"/>
      <c r="K550" s="40"/>
      <c r="L550" s="44"/>
      <c r="M550" s="233"/>
      <c r="N550" s="234"/>
      <c r="O550" s="92"/>
      <c r="P550" s="92"/>
      <c r="Q550" s="92"/>
      <c r="R550" s="92"/>
      <c r="S550" s="92"/>
      <c r="T550" s="93"/>
      <c r="U550" s="38"/>
      <c r="V550" s="38"/>
      <c r="W550" s="38"/>
      <c r="X550" s="38"/>
      <c r="Y550" s="38"/>
      <c r="Z550" s="38"/>
      <c r="AA550" s="38"/>
      <c r="AB550" s="38"/>
      <c r="AC550" s="38"/>
      <c r="AD550" s="38"/>
      <c r="AE550" s="38"/>
      <c r="AT550" s="17" t="s">
        <v>148</v>
      </c>
      <c r="AU550" s="17" t="s">
        <v>82</v>
      </c>
    </row>
    <row r="551" s="2" customFormat="1" ht="24.15" customHeight="1">
      <c r="A551" s="38"/>
      <c r="B551" s="39"/>
      <c r="C551" s="246" t="s">
        <v>913</v>
      </c>
      <c r="D551" s="246" t="s">
        <v>152</v>
      </c>
      <c r="E551" s="247" t="s">
        <v>914</v>
      </c>
      <c r="F551" s="248" t="s">
        <v>915</v>
      </c>
      <c r="G551" s="249" t="s">
        <v>177</v>
      </c>
      <c r="H551" s="250">
        <v>1</v>
      </c>
      <c r="I551" s="251"/>
      <c r="J551" s="252">
        <f>ROUND(I551*H551,2)</f>
        <v>0</v>
      </c>
      <c r="K551" s="253"/>
      <c r="L551" s="254"/>
      <c r="M551" s="255" t="s">
        <v>1</v>
      </c>
      <c r="N551" s="256" t="s">
        <v>40</v>
      </c>
      <c r="O551" s="92"/>
      <c r="P551" s="226">
        <f>O551*H551</f>
        <v>0</v>
      </c>
      <c r="Q551" s="226">
        <v>0.00059999999999999995</v>
      </c>
      <c r="R551" s="226">
        <f>Q551*H551</f>
        <v>0.00059999999999999995</v>
      </c>
      <c r="S551" s="226">
        <v>0</v>
      </c>
      <c r="T551" s="227">
        <f>S551*H551</f>
        <v>0</v>
      </c>
      <c r="U551" s="38"/>
      <c r="V551" s="38"/>
      <c r="W551" s="38"/>
      <c r="X551" s="38"/>
      <c r="Y551" s="38"/>
      <c r="Z551" s="38"/>
      <c r="AA551" s="38"/>
      <c r="AB551" s="38"/>
      <c r="AC551" s="38"/>
      <c r="AD551" s="38"/>
      <c r="AE551" s="38"/>
      <c r="AR551" s="228" t="s">
        <v>323</v>
      </c>
      <c r="AT551" s="228" t="s">
        <v>152</v>
      </c>
      <c r="AU551" s="228" t="s">
        <v>82</v>
      </c>
      <c r="AY551" s="17" t="s">
        <v>140</v>
      </c>
      <c r="BE551" s="229">
        <f>IF(N551="základní",J551,0)</f>
        <v>0</v>
      </c>
      <c r="BF551" s="229">
        <f>IF(N551="snížená",J551,0)</f>
        <v>0</v>
      </c>
      <c r="BG551" s="229">
        <f>IF(N551="zákl. přenesená",J551,0)</f>
        <v>0</v>
      </c>
      <c r="BH551" s="229">
        <f>IF(N551="sníž. přenesená",J551,0)</f>
        <v>0</v>
      </c>
      <c r="BI551" s="229">
        <f>IF(N551="nulová",J551,0)</f>
        <v>0</v>
      </c>
      <c r="BJ551" s="17" t="s">
        <v>146</v>
      </c>
      <c r="BK551" s="229">
        <f>ROUND(I551*H551,2)</f>
        <v>0</v>
      </c>
      <c r="BL551" s="17" t="s">
        <v>234</v>
      </c>
      <c r="BM551" s="228" t="s">
        <v>916</v>
      </c>
    </row>
    <row r="552" s="2" customFormat="1">
      <c r="A552" s="38"/>
      <c r="B552" s="39"/>
      <c r="C552" s="40"/>
      <c r="D552" s="230" t="s">
        <v>148</v>
      </c>
      <c r="E552" s="40"/>
      <c r="F552" s="231" t="s">
        <v>915</v>
      </c>
      <c r="G552" s="40"/>
      <c r="H552" s="40"/>
      <c r="I552" s="232"/>
      <c r="J552" s="40"/>
      <c r="K552" s="40"/>
      <c r="L552" s="44"/>
      <c r="M552" s="233"/>
      <c r="N552" s="234"/>
      <c r="O552" s="92"/>
      <c r="P552" s="92"/>
      <c r="Q552" s="92"/>
      <c r="R552" s="92"/>
      <c r="S552" s="92"/>
      <c r="T552" s="93"/>
      <c r="U552" s="38"/>
      <c r="V552" s="38"/>
      <c r="W552" s="38"/>
      <c r="X552" s="38"/>
      <c r="Y552" s="38"/>
      <c r="Z552" s="38"/>
      <c r="AA552" s="38"/>
      <c r="AB552" s="38"/>
      <c r="AC552" s="38"/>
      <c r="AD552" s="38"/>
      <c r="AE552" s="38"/>
      <c r="AT552" s="17" t="s">
        <v>148</v>
      </c>
      <c r="AU552" s="17" t="s">
        <v>82</v>
      </c>
    </row>
    <row r="553" s="2" customFormat="1" ht="44.25" customHeight="1">
      <c r="A553" s="38"/>
      <c r="B553" s="39"/>
      <c r="C553" s="216" t="s">
        <v>917</v>
      </c>
      <c r="D553" s="216" t="s">
        <v>142</v>
      </c>
      <c r="E553" s="217" t="s">
        <v>918</v>
      </c>
      <c r="F553" s="218" t="s">
        <v>919</v>
      </c>
      <c r="G553" s="219" t="s">
        <v>177</v>
      </c>
      <c r="H553" s="220">
        <v>2</v>
      </c>
      <c r="I553" s="221"/>
      <c r="J553" s="222">
        <f>ROUND(I553*H553,2)</f>
        <v>0</v>
      </c>
      <c r="K553" s="223"/>
      <c r="L553" s="44"/>
      <c r="M553" s="224" t="s">
        <v>1</v>
      </c>
      <c r="N553" s="225" t="s">
        <v>40</v>
      </c>
      <c r="O553" s="92"/>
      <c r="P553" s="226">
        <f>O553*H553</f>
        <v>0</v>
      </c>
      <c r="Q553" s="226">
        <v>0</v>
      </c>
      <c r="R553" s="226">
        <f>Q553*H553</f>
        <v>0</v>
      </c>
      <c r="S553" s="226">
        <v>0</v>
      </c>
      <c r="T553" s="227">
        <f>S553*H553</f>
        <v>0</v>
      </c>
      <c r="U553" s="38"/>
      <c r="V553" s="38"/>
      <c r="W553" s="38"/>
      <c r="X553" s="38"/>
      <c r="Y553" s="38"/>
      <c r="Z553" s="38"/>
      <c r="AA553" s="38"/>
      <c r="AB553" s="38"/>
      <c r="AC553" s="38"/>
      <c r="AD553" s="38"/>
      <c r="AE553" s="38"/>
      <c r="AR553" s="228" t="s">
        <v>234</v>
      </c>
      <c r="AT553" s="228" t="s">
        <v>142</v>
      </c>
      <c r="AU553" s="228" t="s">
        <v>82</v>
      </c>
      <c r="AY553" s="17" t="s">
        <v>140</v>
      </c>
      <c r="BE553" s="229">
        <f>IF(N553="základní",J553,0)</f>
        <v>0</v>
      </c>
      <c r="BF553" s="229">
        <f>IF(N553="snížená",J553,0)</f>
        <v>0</v>
      </c>
      <c r="BG553" s="229">
        <f>IF(N553="zákl. přenesená",J553,0)</f>
        <v>0</v>
      </c>
      <c r="BH553" s="229">
        <f>IF(N553="sníž. přenesená",J553,0)</f>
        <v>0</v>
      </c>
      <c r="BI553" s="229">
        <f>IF(N553="nulová",J553,0)</f>
        <v>0</v>
      </c>
      <c r="BJ553" s="17" t="s">
        <v>146</v>
      </c>
      <c r="BK553" s="229">
        <f>ROUND(I553*H553,2)</f>
        <v>0</v>
      </c>
      <c r="BL553" s="17" t="s">
        <v>234</v>
      </c>
      <c r="BM553" s="228" t="s">
        <v>920</v>
      </c>
    </row>
    <row r="554" s="2" customFormat="1">
      <c r="A554" s="38"/>
      <c r="B554" s="39"/>
      <c r="C554" s="40"/>
      <c r="D554" s="230" t="s">
        <v>148</v>
      </c>
      <c r="E554" s="40"/>
      <c r="F554" s="231" t="s">
        <v>919</v>
      </c>
      <c r="G554" s="40"/>
      <c r="H554" s="40"/>
      <c r="I554" s="232"/>
      <c r="J554" s="40"/>
      <c r="K554" s="40"/>
      <c r="L554" s="44"/>
      <c r="M554" s="233"/>
      <c r="N554" s="234"/>
      <c r="O554" s="92"/>
      <c r="P554" s="92"/>
      <c r="Q554" s="92"/>
      <c r="R554" s="92"/>
      <c r="S554" s="92"/>
      <c r="T554" s="93"/>
      <c r="U554" s="38"/>
      <c r="V554" s="38"/>
      <c r="W554" s="38"/>
      <c r="X554" s="38"/>
      <c r="Y554" s="38"/>
      <c r="Z554" s="38"/>
      <c r="AA554" s="38"/>
      <c r="AB554" s="38"/>
      <c r="AC554" s="38"/>
      <c r="AD554" s="38"/>
      <c r="AE554" s="38"/>
      <c r="AT554" s="17" t="s">
        <v>148</v>
      </c>
      <c r="AU554" s="17" t="s">
        <v>82</v>
      </c>
    </row>
    <row r="555" s="2" customFormat="1" ht="24.15" customHeight="1">
      <c r="A555" s="38"/>
      <c r="B555" s="39"/>
      <c r="C555" s="216" t="s">
        <v>921</v>
      </c>
      <c r="D555" s="216" t="s">
        <v>142</v>
      </c>
      <c r="E555" s="217" t="s">
        <v>922</v>
      </c>
      <c r="F555" s="218" t="s">
        <v>923</v>
      </c>
      <c r="G555" s="219" t="s">
        <v>155</v>
      </c>
      <c r="H555" s="220">
        <v>2.4289999999999998</v>
      </c>
      <c r="I555" s="221"/>
      <c r="J555" s="222">
        <f>ROUND(I555*H555,2)</f>
        <v>0</v>
      </c>
      <c r="K555" s="223"/>
      <c r="L555" s="44"/>
      <c r="M555" s="224" t="s">
        <v>1</v>
      </c>
      <c r="N555" s="225" t="s">
        <v>40</v>
      </c>
      <c r="O555" s="92"/>
      <c r="P555" s="226">
        <f>O555*H555</f>
        <v>0</v>
      </c>
      <c r="Q555" s="226">
        <v>0</v>
      </c>
      <c r="R555" s="226">
        <f>Q555*H555</f>
        <v>0</v>
      </c>
      <c r="S555" s="226">
        <v>0</v>
      </c>
      <c r="T555" s="227">
        <f>S555*H555</f>
        <v>0</v>
      </c>
      <c r="U555" s="38"/>
      <c r="V555" s="38"/>
      <c r="W555" s="38"/>
      <c r="X555" s="38"/>
      <c r="Y555" s="38"/>
      <c r="Z555" s="38"/>
      <c r="AA555" s="38"/>
      <c r="AB555" s="38"/>
      <c r="AC555" s="38"/>
      <c r="AD555" s="38"/>
      <c r="AE555" s="38"/>
      <c r="AR555" s="228" t="s">
        <v>234</v>
      </c>
      <c r="AT555" s="228" t="s">
        <v>142</v>
      </c>
      <c r="AU555" s="228" t="s">
        <v>82</v>
      </c>
      <c r="AY555" s="17" t="s">
        <v>140</v>
      </c>
      <c r="BE555" s="229">
        <f>IF(N555="základní",J555,0)</f>
        <v>0</v>
      </c>
      <c r="BF555" s="229">
        <f>IF(N555="snížená",J555,0)</f>
        <v>0</v>
      </c>
      <c r="BG555" s="229">
        <f>IF(N555="zákl. přenesená",J555,0)</f>
        <v>0</v>
      </c>
      <c r="BH555" s="229">
        <f>IF(N555="sníž. přenesená",J555,0)</f>
        <v>0</v>
      </c>
      <c r="BI555" s="229">
        <f>IF(N555="nulová",J555,0)</f>
        <v>0</v>
      </c>
      <c r="BJ555" s="17" t="s">
        <v>146</v>
      </c>
      <c r="BK555" s="229">
        <f>ROUND(I555*H555,2)</f>
        <v>0</v>
      </c>
      <c r="BL555" s="17" t="s">
        <v>234</v>
      </c>
      <c r="BM555" s="228" t="s">
        <v>924</v>
      </c>
    </row>
    <row r="556" s="2" customFormat="1">
      <c r="A556" s="38"/>
      <c r="B556" s="39"/>
      <c r="C556" s="40"/>
      <c r="D556" s="230" t="s">
        <v>148</v>
      </c>
      <c r="E556" s="40"/>
      <c r="F556" s="231" t="s">
        <v>925</v>
      </c>
      <c r="G556" s="40"/>
      <c r="H556" s="40"/>
      <c r="I556" s="232"/>
      <c r="J556" s="40"/>
      <c r="K556" s="40"/>
      <c r="L556" s="44"/>
      <c r="M556" s="233"/>
      <c r="N556" s="234"/>
      <c r="O556" s="92"/>
      <c r="P556" s="92"/>
      <c r="Q556" s="92"/>
      <c r="R556" s="92"/>
      <c r="S556" s="92"/>
      <c r="T556" s="93"/>
      <c r="U556" s="38"/>
      <c r="V556" s="38"/>
      <c r="W556" s="38"/>
      <c r="X556" s="38"/>
      <c r="Y556" s="38"/>
      <c r="Z556" s="38"/>
      <c r="AA556" s="38"/>
      <c r="AB556" s="38"/>
      <c r="AC556" s="38"/>
      <c r="AD556" s="38"/>
      <c r="AE556" s="38"/>
      <c r="AT556" s="17" t="s">
        <v>148</v>
      </c>
      <c r="AU556" s="17" t="s">
        <v>82</v>
      </c>
    </row>
    <row r="557" s="2" customFormat="1" ht="24.15" customHeight="1">
      <c r="A557" s="38"/>
      <c r="B557" s="39"/>
      <c r="C557" s="216" t="s">
        <v>926</v>
      </c>
      <c r="D557" s="216" t="s">
        <v>142</v>
      </c>
      <c r="E557" s="217" t="s">
        <v>927</v>
      </c>
      <c r="F557" s="218" t="s">
        <v>928</v>
      </c>
      <c r="G557" s="219" t="s">
        <v>243</v>
      </c>
      <c r="H557" s="220">
        <v>5</v>
      </c>
      <c r="I557" s="221"/>
      <c r="J557" s="222">
        <f>ROUND(I557*H557,2)</f>
        <v>0</v>
      </c>
      <c r="K557" s="223"/>
      <c r="L557" s="44"/>
      <c r="M557" s="224" t="s">
        <v>1</v>
      </c>
      <c r="N557" s="225" t="s">
        <v>40</v>
      </c>
      <c r="O557" s="92"/>
      <c r="P557" s="226">
        <f>O557*H557</f>
        <v>0</v>
      </c>
      <c r="Q557" s="226">
        <v>0</v>
      </c>
      <c r="R557" s="226">
        <f>Q557*H557</f>
        <v>0</v>
      </c>
      <c r="S557" s="226">
        <v>0</v>
      </c>
      <c r="T557" s="227">
        <f>S557*H557</f>
        <v>0</v>
      </c>
      <c r="U557" s="38"/>
      <c r="V557" s="38"/>
      <c r="W557" s="38"/>
      <c r="X557" s="38"/>
      <c r="Y557" s="38"/>
      <c r="Z557" s="38"/>
      <c r="AA557" s="38"/>
      <c r="AB557" s="38"/>
      <c r="AC557" s="38"/>
      <c r="AD557" s="38"/>
      <c r="AE557" s="38"/>
      <c r="AR557" s="228" t="s">
        <v>234</v>
      </c>
      <c r="AT557" s="228" t="s">
        <v>142</v>
      </c>
      <c r="AU557" s="228" t="s">
        <v>82</v>
      </c>
      <c r="AY557" s="17" t="s">
        <v>140</v>
      </c>
      <c r="BE557" s="229">
        <f>IF(N557="základní",J557,0)</f>
        <v>0</v>
      </c>
      <c r="BF557" s="229">
        <f>IF(N557="snížená",J557,0)</f>
        <v>0</v>
      </c>
      <c r="BG557" s="229">
        <f>IF(N557="zákl. přenesená",J557,0)</f>
        <v>0</v>
      </c>
      <c r="BH557" s="229">
        <f>IF(N557="sníž. přenesená",J557,0)</f>
        <v>0</v>
      </c>
      <c r="BI557" s="229">
        <f>IF(N557="nulová",J557,0)</f>
        <v>0</v>
      </c>
      <c r="BJ557" s="17" t="s">
        <v>146</v>
      </c>
      <c r="BK557" s="229">
        <f>ROUND(I557*H557,2)</f>
        <v>0</v>
      </c>
      <c r="BL557" s="17" t="s">
        <v>234</v>
      </c>
      <c r="BM557" s="228" t="s">
        <v>929</v>
      </c>
    </row>
    <row r="558" s="2" customFormat="1">
      <c r="A558" s="38"/>
      <c r="B558" s="39"/>
      <c r="C558" s="40"/>
      <c r="D558" s="230" t="s">
        <v>148</v>
      </c>
      <c r="E558" s="40"/>
      <c r="F558" s="231" t="s">
        <v>928</v>
      </c>
      <c r="G558" s="40"/>
      <c r="H558" s="40"/>
      <c r="I558" s="232"/>
      <c r="J558" s="40"/>
      <c r="K558" s="40"/>
      <c r="L558" s="44"/>
      <c r="M558" s="233"/>
      <c r="N558" s="234"/>
      <c r="O558" s="92"/>
      <c r="P558" s="92"/>
      <c r="Q558" s="92"/>
      <c r="R558" s="92"/>
      <c r="S558" s="92"/>
      <c r="T558" s="93"/>
      <c r="U558" s="38"/>
      <c r="V558" s="38"/>
      <c r="W558" s="38"/>
      <c r="X558" s="38"/>
      <c r="Y558" s="38"/>
      <c r="Z558" s="38"/>
      <c r="AA558" s="38"/>
      <c r="AB558" s="38"/>
      <c r="AC558" s="38"/>
      <c r="AD558" s="38"/>
      <c r="AE558" s="38"/>
      <c r="AT558" s="17" t="s">
        <v>148</v>
      </c>
      <c r="AU558" s="17" t="s">
        <v>82</v>
      </c>
    </row>
    <row r="559" s="2" customFormat="1" ht="24.15" customHeight="1">
      <c r="A559" s="38"/>
      <c r="B559" s="39"/>
      <c r="C559" s="216" t="s">
        <v>930</v>
      </c>
      <c r="D559" s="216" t="s">
        <v>142</v>
      </c>
      <c r="E559" s="217" t="s">
        <v>484</v>
      </c>
      <c r="F559" s="218" t="s">
        <v>485</v>
      </c>
      <c r="G559" s="219" t="s">
        <v>243</v>
      </c>
      <c r="H559" s="220">
        <v>20</v>
      </c>
      <c r="I559" s="221"/>
      <c r="J559" s="222">
        <f>ROUND(I559*H559,2)</f>
        <v>0</v>
      </c>
      <c r="K559" s="223"/>
      <c r="L559" s="44"/>
      <c r="M559" s="224" t="s">
        <v>1</v>
      </c>
      <c r="N559" s="225" t="s">
        <v>40</v>
      </c>
      <c r="O559" s="92"/>
      <c r="P559" s="226">
        <f>O559*H559</f>
        <v>0</v>
      </c>
      <c r="Q559" s="226">
        <v>0</v>
      </c>
      <c r="R559" s="226">
        <f>Q559*H559</f>
        <v>0</v>
      </c>
      <c r="S559" s="226">
        <v>0</v>
      </c>
      <c r="T559" s="227">
        <f>S559*H559</f>
        <v>0</v>
      </c>
      <c r="U559" s="38"/>
      <c r="V559" s="38"/>
      <c r="W559" s="38"/>
      <c r="X559" s="38"/>
      <c r="Y559" s="38"/>
      <c r="Z559" s="38"/>
      <c r="AA559" s="38"/>
      <c r="AB559" s="38"/>
      <c r="AC559" s="38"/>
      <c r="AD559" s="38"/>
      <c r="AE559" s="38"/>
      <c r="AR559" s="228" t="s">
        <v>234</v>
      </c>
      <c r="AT559" s="228" t="s">
        <v>142</v>
      </c>
      <c r="AU559" s="228" t="s">
        <v>82</v>
      </c>
      <c r="AY559" s="17" t="s">
        <v>140</v>
      </c>
      <c r="BE559" s="229">
        <f>IF(N559="základní",J559,0)</f>
        <v>0</v>
      </c>
      <c r="BF559" s="229">
        <f>IF(N559="snížená",J559,0)</f>
        <v>0</v>
      </c>
      <c r="BG559" s="229">
        <f>IF(N559="zákl. přenesená",J559,0)</f>
        <v>0</v>
      </c>
      <c r="BH559" s="229">
        <f>IF(N559="sníž. přenesená",J559,0)</f>
        <v>0</v>
      </c>
      <c r="BI559" s="229">
        <f>IF(N559="nulová",J559,0)</f>
        <v>0</v>
      </c>
      <c r="BJ559" s="17" t="s">
        <v>146</v>
      </c>
      <c r="BK559" s="229">
        <f>ROUND(I559*H559,2)</f>
        <v>0</v>
      </c>
      <c r="BL559" s="17" t="s">
        <v>234</v>
      </c>
      <c r="BM559" s="228" t="s">
        <v>931</v>
      </c>
    </row>
    <row r="560" s="2" customFormat="1">
      <c r="A560" s="38"/>
      <c r="B560" s="39"/>
      <c r="C560" s="40"/>
      <c r="D560" s="230" t="s">
        <v>148</v>
      </c>
      <c r="E560" s="40"/>
      <c r="F560" s="231" t="s">
        <v>485</v>
      </c>
      <c r="G560" s="40"/>
      <c r="H560" s="40"/>
      <c r="I560" s="232"/>
      <c r="J560" s="40"/>
      <c r="K560" s="40"/>
      <c r="L560" s="44"/>
      <c r="M560" s="233"/>
      <c r="N560" s="234"/>
      <c r="O560" s="92"/>
      <c r="P560" s="92"/>
      <c r="Q560" s="92"/>
      <c r="R560" s="92"/>
      <c r="S560" s="92"/>
      <c r="T560" s="93"/>
      <c r="U560" s="38"/>
      <c r="V560" s="38"/>
      <c r="W560" s="38"/>
      <c r="X560" s="38"/>
      <c r="Y560" s="38"/>
      <c r="Z560" s="38"/>
      <c r="AA560" s="38"/>
      <c r="AB560" s="38"/>
      <c r="AC560" s="38"/>
      <c r="AD560" s="38"/>
      <c r="AE560" s="38"/>
      <c r="AT560" s="17" t="s">
        <v>148</v>
      </c>
      <c r="AU560" s="17" t="s">
        <v>82</v>
      </c>
    </row>
    <row r="561" s="12" customFormat="1" ht="22.8" customHeight="1">
      <c r="A561" s="12"/>
      <c r="B561" s="200"/>
      <c r="C561" s="201"/>
      <c r="D561" s="202" t="s">
        <v>72</v>
      </c>
      <c r="E561" s="214" t="s">
        <v>932</v>
      </c>
      <c r="F561" s="214" t="s">
        <v>933</v>
      </c>
      <c r="G561" s="201"/>
      <c r="H561" s="201"/>
      <c r="I561" s="204"/>
      <c r="J561" s="215">
        <f>BK561</f>
        <v>0</v>
      </c>
      <c r="K561" s="201"/>
      <c r="L561" s="206"/>
      <c r="M561" s="207"/>
      <c r="N561" s="208"/>
      <c r="O561" s="208"/>
      <c r="P561" s="209">
        <f>SUM(P562:P568)</f>
        <v>0</v>
      </c>
      <c r="Q561" s="208"/>
      <c r="R561" s="209">
        <f>SUM(R562:R568)</f>
        <v>0.0021000000000000003</v>
      </c>
      <c r="S561" s="208"/>
      <c r="T561" s="210">
        <f>SUM(T562:T568)</f>
        <v>0</v>
      </c>
      <c r="U561" s="12"/>
      <c r="V561" s="12"/>
      <c r="W561" s="12"/>
      <c r="X561" s="12"/>
      <c r="Y561" s="12"/>
      <c r="Z561" s="12"/>
      <c r="AA561" s="12"/>
      <c r="AB561" s="12"/>
      <c r="AC561" s="12"/>
      <c r="AD561" s="12"/>
      <c r="AE561" s="12"/>
      <c r="AR561" s="211" t="s">
        <v>82</v>
      </c>
      <c r="AT561" s="212" t="s">
        <v>72</v>
      </c>
      <c r="AU561" s="212" t="s">
        <v>80</v>
      </c>
      <c r="AY561" s="211" t="s">
        <v>140</v>
      </c>
      <c r="BK561" s="213">
        <f>SUM(BK562:BK568)</f>
        <v>0</v>
      </c>
    </row>
    <row r="562" s="2" customFormat="1" ht="24.15" customHeight="1">
      <c r="A562" s="38"/>
      <c r="B562" s="39"/>
      <c r="C562" s="216" t="s">
        <v>934</v>
      </c>
      <c r="D562" s="216" t="s">
        <v>142</v>
      </c>
      <c r="E562" s="217" t="s">
        <v>935</v>
      </c>
      <c r="F562" s="218" t="s">
        <v>936</v>
      </c>
      <c r="G562" s="219" t="s">
        <v>163</v>
      </c>
      <c r="H562" s="220">
        <v>20</v>
      </c>
      <c r="I562" s="221"/>
      <c r="J562" s="222">
        <f>ROUND(I562*H562,2)</f>
        <v>0</v>
      </c>
      <c r="K562" s="223"/>
      <c r="L562" s="44"/>
      <c r="M562" s="224" t="s">
        <v>1</v>
      </c>
      <c r="N562" s="225" t="s">
        <v>40</v>
      </c>
      <c r="O562" s="92"/>
      <c r="P562" s="226">
        <f>O562*H562</f>
        <v>0</v>
      </c>
      <c r="Q562" s="226">
        <v>0</v>
      </c>
      <c r="R562" s="226">
        <f>Q562*H562</f>
        <v>0</v>
      </c>
      <c r="S562" s="226">
        <v>0</v>
      </c>
      <c r="T562" s="227">
        <f>S562*H562</f>
        <v>0</v>
      </c>
      <c r="U562" s="38"/>
      <c r="V562" s="38"/>
      <c r="W562" s="38"/>
      <c r="X562" s="38"/>
      <c r="Y562" s="38"/>
      <c r="Z562" s="38"/>
      <c r="AA562" s="38"/>
      <c r="AB562" s="38"/>
      <c r="AC562" s="38"/>
      <c r="AD562" s="38"/>
      <c r="AE562" s="38"/>
      <c r="AR562" s="228" t="s">
        <v>234</v>
      </c>
      <c r="AT562" s="228" t="s">
        <v>142</v>
      </c>
      <c r="AU562" s="228" t="s">
        <v>82</v>
      </c>
      <c r="AY562" s="17" t="s">
        <v>140</v>
      </c>
      <c r="BE562" s="229">
        <f>IF(N562="základní",J562,0)</f>
        <v>0</v>
      </c>
      <c r="BF562" s="229">
        <f>IF(N562="snížená",J562,0)</f>
        <v>0</v>
      </c>
      <c r="BG562" s="229">
        <f>IF(N562="zákl. přenesená",J562,0)</f>
        <v>0</v>
      </c>
      <c r="BH562" s="229">
        <f>IF(N562="sníž. přenesená",J562,0)</f>
        <v>0</v>
      </c>
      <c r="BI562" s="229">
        <f>IF(N562="nulová",J562,0)</f>
        <v>0</v>
      </c>
      <c r="BJ562" s="17" t="s">
        <v>146</v>
      </c>
      <c r="BK562" s="229">
        <f>ROUND(I562*H562,2)</f>
        <v>0</v>
      </c>
      <c r="BL562" s="17" t="s">
        <v>234</v>
      </c>
      <c r="BM562" s="228" t="s">
        <v>937</v>
      </c>
    </row>
    <row r="563" s="2" customFormat="1">
      <c r="A563" s="38"/>
      <c r="B563" s="39"/>
      <c r="C563" s="40"/>
      <c r="D563" s="230" t="s">
        <v>148</v>
      </c>
      <c r="E563" s="40"/>
      <c r="F563" s="231" t="s">
        <v>936</v>
      </c>
      <c r="G563" s="40"/>
      <c r="H563" s="40"/>
      <c r="I563" s="232"/>
      <c r="J563" s="40"/>
      <c r="K563" s="40"/>
      <c r="L563" s="44"/>
      <c r="M563" s="233"/>
      <c r="N563" s="234"/>
      <c r="O563" s="92"/>
      <c r="P563" s="92"/>
      <c r="Q563" s="92"/>
      <c r="R563" s="92"/>
      <c r="S563" s="92"/>
      <c r="T563" s="93"/>
      <c r="U563" s="38"/>
      <c r="V563" s="38"/>
      <c r="W563" s="38"/>
      <c r="X563" s="38"/>
      <c r="Y563" s="38"/>
      <c r="Z563" s="38"/>
      <c r="AA563" s="38"/>
      <c r="AB563" s="38"/>
      <c r="AC563" s="38"/>
      <c r="AD563" s="38"/>
      <c r="AE563" s="38"/>
      <c r="AT563" s="17" t="s">
        <v>148</v>
      </c>
      <c r="AU563" s="17" t="s">
        <v>82</v>
      </c>
    </row>
    <row r="564" s="2" customFormat="1" ht="21.75" customHeight="1">
      <c r="A564" s="38"/>
      <c r="B564" s="39"/>
      <c r="C564" s="246" t="s">
        <v>938</v>
      </c>
      <c r="D564" s="246" t="s">
        <v>152</v>
      </c>
      <c r="E564" s="247" t="s">
        <v>939</v>
      </c>
      <c r="F564" s="248" t="s">
        <v>940</v>
      </c>
      <c r="G564" s="249" t="s">
        <v>163</v>
      </c>
      <c r="H564" s="250">
        <v>21</v>
      </c>
      <c r="I564" s="251"/>
      <c r="J564" s="252">
        <f>ROUND(I564*H564,2)</f>
        <v>0</v>
      </c>
      <c r="K564" s="253"/>
      <c r="L564" s="254"/>
      <c r="M564" s="255" t="s">
        <v>1</v>
      </c>
      <c r="N564" s="256" t="s">
        <v>40</v>
      </c>
      <c r="O564" s="92"/>
      <c r="P564" s="226">
        <f>O564*H564</f>
        <v>0</v>
      </c>
      <c r="Q564" s="226">
        <v>0.00010000000000000001</v>
      </c>
      <c r="R564" s="226">
        <f>Q564*H564</f>
        <v>0.0021000000000000003</v>
      </c>
      <c r="S564" s="226">
        <v>0</v>
      </c>
      <c r="T564" s="227">
        <f>S564*H564</f>
        <v>0</v>
      </c>
      <c r="U564" s="38"/>
      <c r="V564" s="38"/>
      <c r="W564" s="38"/>
      <c r="X564" s="38"/>
      <c r="Y564" s="38"/>
      <c r="Z564" s="38"/>
      <c r="AA564" s="38"/>
      <c r="AB564" s="38"/>
      <c r="AC564" s="38"/>
      <c r="AD564" s="38"/>
      <c r="AE564" s="38"/>
      <c r="AR564" s="228" t="s">
        <v>323</v>
      </c>
      <c r="AT564" s="228" t="s">
        <v>152</v>
      </c>
      <c r="AU564" s="228" t="s">
        <v>82</v>
      </c>
      <c r="AY564" s="17" t="s">
        <v>140</v>
      </c>
      <c r="BE564" s="229">
        <f>IF(N564="základní",J564,0)</f>
        <v>0</v>
      </c>
      <c r="BF564" s="229">
        <f>IF(N564="snížená",J564,0)</f>
        <v>0</v>
      </c>
      <c r="BG564" s="229">
        <f>IF(N564="zákl. přenesená",J564,0)</f>
        <v>0</v>
      </c>
      <c r="BH564" s="229">
        <f>IF(N564="sníž. přenesená",J564,0)</f>
        <v>0</v>
      </c>
      <c r="BI564" s="229">
        <f>IF(N564="nulová",J564,0)</f>
        <v>0</v>
      </c>
      <c r="BJ564" s="17" t="s">
        <v>146</v>
      </c>
      <c r="BK564" s="229">
        <f>ROUND(I564*H564,2)</f>
        <v>0</v>
      </c>
      <c r="BL564" s="17" t="s">
        <v>234</v>
      </c>
      <c r="BM564" s="228" t="s">
        <v>941</v>
      </c>
    </row>
    <row r="565" s="2" customFormat="1">
      <c r="A565" s="38"/>
      <c r="B565" s="39"/>
      <c r="C565" s="40"/>
      <c r="D565" s="230" t="s">
        <v>148</v>
      </c>
      <c r="E565" s="40"/>
      <c r="F565" s="231" t="s">
        <v>940</v>
      </c>
      <c r="G565" s="40"/>
      <c r="H565" s="40"/>
      <c r="I565" s="232"/>
      <c r="J565" s="40"/>
      <c r="K565" s="40"/>
      <c r="L565" s="44"/>
      <c r="M565" s="233"/>
      <c r="N565" s="234"/>
      <c r="O565" s="92"/>
      <c r="P565" s="92"/>
      <c r="Q565" s="92"/>
      <c r="R565" s="92"/>
      <c r="S565" s="92"/>
      <c r="T565" s="93"/>
      <c r="U565" s="38"/>
      <c r="V565" s="38"/>
      <c r="W565" s="38"/>
      <c r="X565" s="38"/>
      <c r="Y565" s="38"/>
      <c r="Z565" s="38"/>
      <c r="AA565" s="38"/>
      <c r="AB565" s="38"/>
      <c r="AC565" s="38"/>
      <c r="AD565" s="38"/>
      <c r="AE565" s="38"/>
      <c r="AT565" s="17" t="s">
        <v>148</v>
      </c>
      <c r="AU565" s="17" t="s">
        <v>82</v>
      </c>
    </row>
    <row r="566" s="13" customFormat="1">
      <c r="A566" s="13"/>
      <c r="B566" s="235"/>
      <c r="C566" s="236"/>
      <c r="D566" s="230" t="s">
        <v>150</v>
      </c>
      <c r="E566" s="237" t="s">
        <v>1</v>
      </c>
      <c r="F566" s="238" t="s">
        <v>807</v>
      </c>
      <c r="G566" s="236"/>
      <c r="H566" s="239">
        <v>21</v>
      </c>
      <c r="I566" s="240"/>
      <c r="J566" s="236"/>
      <c r="K566" s="236"/>
      <c r="L566" s="241"/>
      <c r="M566" s="242"/>
      <c r="N566" s="243"/>
      <c r="O566" s="243"/>
      <c r="P566" s="243"/>
      <c r="Q566" s="243"/>
      <c r="R566" s="243"/>
      <c r="S566" s="243"/>
      <c r="T566" s="244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45" t="s">
        <v>150</v>
      </c>
      <c r="AU566" s="245" t="s">
        <v>82</v>
      </c>
      <c r="AV566" s="13" t="s">
        <v>82</v>
      </c>
      <c r="AW566" s="13" t="s">
        <v>30</v>
      </c>
      <c r="AX566" s="13" t="s">
        <v>80</v>
      </c>
      <c r="AY566" s="245" t="s">
        <v>140</v>
      </c>
    </row>
    <row r="567" s="2" customFormat="1" ht="24.15" customHeight="1">
      <c r="A567" s="38"/>
      <c r="B567" s="39"/>
      <c r="C567" s="216" t="s">
        <v>942</v>
      </c>
      <c r="D567" s="216" t="s">
        <v>142</v>
      </c>
      <c r="E567" s="217" t="s">
        <v>943</v>
      </c>
      <c r="F567" s="218" t="s">
        <v>944</v>
      </c>
      <c r="G567" s="219" t="s">
        <v>155</v>
      </c>
      <c r="H567" s="220">
        <v>0.002</v>
      </c>
      <c r="I567" s="221"/>
      <c r="J567" s="222">
        <f>ROUND(I567*H567,2)</f>
        <v>0</v>
      </c>
      <c r="K567" s="223"/>
      <c r="L567" s="44"/>
      <c r="M567" s="224" t="s">
        <v>1</v>
      </c>
      <c r="N567" s="225" t="s">
        <v>40</v>
      </c>
      <c r="O567" s="92"/>
      <c r="P567" s="226">
        <f>O567*H567</f>
        <v>0</v>
      </c>
      <c r="Q567" s="226">
        <v>0</v>
      </c>
      <c r="R567" s="226">
        <f>Q567*H567</f>
        <v>0</v>
      </c>
      <c r="S567" s="226">
        <v>0</v>
      </c>
      <c r="T567" s="227">
        <f>S567*H567</f>
        <v>0</v>
      </c>
      <c r="U567" s="38"/>
      <c r="V567" s="38"/>
      <c r="W567" s="38"/>
      <c r="X567" s="38"/>
      <c r="Y567" s="38"/>
      <c r="Z567" s="38"/>
      <c r="AA567" s="38"/>
      <c r="AB567" s="38"/>
      <c r="AC567" s="38"/>
      <c r="AD567" s="38"/>
      <c r="AE567" s="38"/>
      <c r="AR567" s="228" t="s">
        <v>234</v>
      </c>
      <c r="AT567" s="228" t="s">
        <v>142</v>
      </c>
      <c r="AU567" s="228" t="s">
        <v>82</v>
      </c>
      <c r="AY567" s="17" t="s">
        <v>140</v>
      </c>
      <c r="BE567" s="229">
        <f>IF(N567="základní",J567,0)</f>
        <v>0</v>
      </c>
      <c r="BF567" s="229">
        <f>IF(N567="snížená",J567,0)</f>
        <v>0</v>
      </c>
      <c r="BG567" s="229">
        <f>IF(N567="zákl. přenesená",J567,0)</f>
        <v>0</v>
      </c>
      <c r="BH567" s="229">
        <f>IF(N567="sníž. přenesená",J567,0)</f>
        <v>0</v>
      </c>
      <c r="BI567" s="229">
        <f>IF(N567="nulová",J567,0)</f>
        <v>0</v>
      </c>
      <c r="BJ567" s="17" t="s">
        <v>146</v>
      </c>
      <c r="BK567" s="229">
        <f>ROUND(I567*H567,2)</f>
        <v>0</v>
      </c>
      <c r="BL567" s="17" t="s">
        <v>234</v>
      </c>
      <c r="BM567" s="228" t="s">
        <v>945</v>
      </c>
    </row>
    <row r="568" s="2" customFormat="1">
      <c r="A568" s="38"/>
      <c r="B568" s="39"/>
      <c r="C568" s="40"/>
      <c r="D568" s="230" t="s">
        <v>148</v>
      </c>
      <c r="E568" s="40"/>
      <c r="F568" s="231" t="s">
        <v>946</v>
      </c>
      <c r="G568" s="40"/>
      <c r="H568" s="40"/>
      <c r="I568" s="232"/>
      <c r="J568" s="40"/>
      <c r="K568" s="40"/>
      <c r="L568" s="44"/>
      <c r="M568" s="233"/>
      <c r="N568" s="234"/>
      <c r="O568" s="92"/>
      <c r="P568" s="92"/>
      <c r="Q568" s="92"/>
      <c r="R568" s="92"/>
      <c r="S568" s="92"/>
      <c r="T568" s="93"/>
      <c r="U568" s="38"/>
      <c r="V568" s="38"/>
      <c r="W568" s="38"/>
      <c r="X568" s="38"/>
      <c r="Y568" s="38"/>
      <c r="Z568" s="38"/>
      <c r="AA568" s="38"/>
      <c r="AB568" s="38"/>
      <c r="AC568" s="38"/>
      <c r="AD568" s="38"/>
      <c r="AE568" s="38"/>
      <c r="AT568" s="17" t="s">
        <v>148</v>
      </c>
      <c r="AU568" s="17" t="s">
        <v>82</v>
      </c>
    </row>
    <row r="569" s="12" customFormat="1" ht="22.8" customHeight="1">
      <c r="A569" s="12"/>
      <c r="B569" s="200"/>
      <c r="C569" s="201"/>
      <c r="D569" s="202" t="s">
        <v>72</v>
      </c>
      <c r="E569" s="214" t="s">
        <v>947</v>
      </c>
      <c r="F569" s="214" t="s">
        <v>948</v>
      </c>
      <c r="G569" s="201"/>
      <c r="H569" s="201"/>
      <c r="I569" s="204"/>
      <c r="J569" s="215">
        <f>BK569</f>
        <v>0</v>
      </c>
      <c r="K569" s="201"/>
      <c r="L569" s="206"/>
      <c r="M569" s="207"/>
      <c r="N569" s="208"/>
      <c r="O569" s="208"/>
      <c r="P569" s="209">
        <f>SUM(P570:P587)</f>
        <v>0</v>
      </c>
      <c r="Q569" s="208"/>
      <c r="R569" s="209">
        <f>SUM(R570:R587)</f>
        <v>0.023000000000000003</v>
      </c>
      <c r="S569" s="208"/>
      <c r="T569" s="210">
        <f>SUM(T570:T587)</f>
        <v>0.024</v>
      </c>
      <c r="U569" s="12"/>
      <c r="V569" s="12"/>
      <c r="W569" s="12"/>
      <c r="X569" s="12"/>
      <c r="Y569" s="12"/>
      <c r="Z569" s="12"/>
      <c r="AA569" s="12"/>
      <c r="AB569" s="12"/>
      <c r="AC569" s="12"/>
      <c r="AD569" s="12"/>
      <c r="AE569" s="12"/>
      <c r="AR569" s="211" t="s">
        <v>82</v>
      </c>
      <c r="AT569" s="212" t="s">
        <v>72</v>
      </c>
      <c r="AU569" s="212" t="s">
        <v>80</v>
      </c>
      <c r="AY569" s="211" t="s">
        <v>140</v>
      </c>
      <c r="BK569" s="213">
        <f>SUM(BK570:BK587)</f>
        <v>0</v>
      </c>
    </row>
    <row r="570" s="2" customFormat="1" ht="24.15" customHeight="1">
      <c r="A570" s="38"/>
      <c r="B570" s="39"/>
      <c r="C570" s="216" t="s">
        <v>949</v>
      </c>
      <c r="D570" s="216" t="s">
        <v>142</v>
      </c>
      <c r="E570" s="217" t="s">
        <v>950</v>
      </c>
      <c r="F570" s="218" t="s">
        <v>951</v>
      </c>
      <c r="G570" s="219" t="s">
        <v>177</v>
      </c>
      <c r="H570" s="220">
        <v>1</v>
      </c>
      <c r="I570" s="221"/>
      <c r="J570" s="222">
        <f>ROUND(I570*H570,2)</f>
        <v>0</v>
      </c>
      <c r="K570" s="223"/>
      <c r="L570" s="44"/>
      <c r="M570" s="224" t="s">
        <v>1</v>
      </c>
      <c r="N570" s="225" t="s">
        <v>40</v>
      </c>
      <c r="O570" s="92"/>
      <c r="P570" s="226">
        <f>O570*H570</f>
        <v>0</v>
      </c>
      <c r="Q570" s="226">
        <v>0</v>
      </c>
      <c r="R570" s="226">
        <f>Q570*H570</f>
        <v>0</v>
      </c>
      <c r="S570" s="226">
        <v>0</v>
      </c>
      <c r="T570" s="227">
        <f>S570*H570</f>
        <v>0</v>
      </c>
      <c r="U570" s="38"/>
      <c r="V570" s="38"/>
      <c r="W570" s="38"/>
      <c r="X570" s="38"/>
      <c r="Y570" s="38"/>
      <c r="Z570" s="38"/>
      <c r="AA570" s="38"/>
      <c r="AB570" s="38"/>
      <c r="AC570" s="38"/>
      <c r="AD570" s="38"/>
      <c r="AE570" s="38"/>
      <c r="AR570" s="228" t="s">
        <v>234</v>
      </c>
      <c r="AT570" s="228" t="s">
        <v>142</v>
      </c>
      <c r="AU570" s="228" t="s">
        <v>82</v>
      </c>
      <c r="AY570" s="17" t="s">
        <v>140</v>
      </c>
      <c r="BE570" s="229">
        <f>IF(N570="základní",J570,0)</f>
        <v>0</v>
      </c>
      <c r="BF570" s="229">
        <f>IF(N570="snížená",J570,0)</f>
        <v>0</v>
      </c>
      <c r="BG570" s="229">
        <f>IF(N570="zákl. přenesená",J570,0)</f>
        <v>0</v>
      </c>
      <c r="BH570" s="229">
        <f>IF(N570="sníž. přenesená",J570,0)</f>
        <v>0</v>
      </c>
      <c r="BI570" s="229">
        <f>IF(N570="nulová",J570,0)</f>
        <v>0</v>
      </c>
      <c r="BJ570" s="17" t="s">
        <v>146</v>
      </c>
      <c r="BK570" s="229">
        <f>ROUND(I570*H570,2)</f>
        <v>0</v>
      </c>
      <c r="BL570" s="17" t="s">
        <v>234</v>
      </c>
      <c r="BM570" s="228" t="s">
        <v>952</v>
      </c>
    </row>
    <row r="571" s="2" customFormat="1">
      <c r="A571" s="38"/>
      <c r="B571" s="39"/>
      <c r="C571" s="40"/>
      <c r="D571" s="230" t="s">
        <v>148</v>
      </c>
      <c r="E571" s="40"/>
      <c r="F571" s="231" t="s">
        <v>953</v>
      </c>
      <c r="G571" s="40"/>
      <c r="H571" s="40"/>
      <c r="I571" s="232"/>
      <c r="J571" s="40"/>
      <c r="K571" s="40"/>
      <c r="L571" s="44"/>
      <c r="M571" s="233"/>
      <c r="N571" s="234"/>
      <c r="O571" s="92"/>
      <c r="P571" s="92"/>
      <c r="Q571" s="92"/>
      <c r="R571" s="92"/>
      <c r="S571" s="92"/>
      <c r="T571" s="93"/>
      <c r="U571" s="38"/>
      <c r="V571" s="38"/>
      <c r="W571" s="38"/>
      <c r="X571" s="38"/>
      <c r="Y571" s="38"/>
      <c r="Z571" s="38"/>
      <c r="AA571" s="38"/>
      <c r="AB571" s="38"/>
      <c r="AC571" s="38"/>
      <c r="AD571" s="38"/>
      <c r="AE571" s="38"/>
      <c r="AT571" s="17" t="s">
        <v>148</v>
      </c>
      <c r="AU571" s="17" t="s">
        <v>82</v>
      </c>
    </row>
    <row r="572" s="2" customFormat="1" ht="33" customHeight="1">
      <c r="A572" s="38"/>
      <c r="B572" s="39"/>
      <c r="C572" s="246" t="s">
        <v>954</v>
      </c>
      <c r="D572" s="246" t="s">
        <v>152</v>
      </c>
      <c r="E572" s="247" t="s">
        <v>955</v>
      </c>
      <c r="F572" s="248" t="s">
        <v>956</v>
      </c>
      <c r="G572" s="249" t="s">
        <v>177</v>
      </c>
      <c r="H572" s="250">
        <v>1</v>
      </c>
      <c r="I572" s="251"/>
      <c r="J572" s="252">
        <f>ROUND(I572*H572,2)</f>
        <v>0</v>
      </c>
      <c r="K572" s="253"/>
      <c r="L572" s="254"/>
      <c r="M572" s="255" t="s">
        <v>1</v>
      </c>
      <c r="N572" s="256" t="s">
        <v>40</v>
      </c>
      <c r="O572" s="92"/>
      <c r="P572" s="226">
        <f>O572*H572</f>
        <v>0</v>
      </c>
      <c r="Q572" s="226">
        <v>0.020500000000000001</v>
      </c>
      <c r="R572" s="226">
        <f>Q572*H572</f>
        <v>0.020500000000000001</v>
      </c>
      <c r="S572" s="226">
        <v>0</v>
      </c>
      <c r="T572" s="227">
        <f>S572*H572</f>
        <v>0</v>
      </c>
      <c r="U572" s="38"/>
      <c r="V572" s="38"/>
      <c r="W572" s="38"/>
      <c r="X572" s="38"/>
      <c r="Y572" s="38"/>
      <c r="Z572" s="38"/>
      <c r="AA572" s="38"/>
      <c r="AB572" s="38"/>
      <c r="AC572" s="38"/>
      <c r="AD572" s="38"/>
      <c r="AE572" s="38"/>
      <c r="AR572" s="228" t="s">
        <v>323</v>
      </c>
      <c r="AT572" s="228" t="s">
        <v>152</v>
      </c>
      <c r="AU572" s="228" t="s">
        <v>82</v>
      </c>
      <c r="AY572" s="17" t="s">
        <v>140</v>
      </c>
      <c r="BE572" s="229">
        <f>IF(N572="základní",J572,0)</f>
        <v>0</v>
      </c>
      <c r="BF572" s="229">
        <f>IF(N572="snížená",J572,0)</f>
        <v>0</v>
      </c>
      <c r="BG572" s="229">
        <f>IF(N572="zákl. přenesená",J572,0)</f>
        <v>0</v>
      </c>
      <c r="BH572" s="229">
        <f>IF(N572="sníž. přenesená",J572,0)</f>
        <v>0</v>
      </c>
      <c r="BI572" s="229">
        <f>IF(N572="nulová",J572,0)</f>
        <v>0</v>
      </c>
      <c r="BJ572" s="17" t="s">
        <v>146</v>
      </c>
      <c r="BK572" s="229">
        <f>ROUND(I572*H572,2)</f>
        <v>0</v>
      </c>
      <c r="BL572" s="17" t="s">
        <v>234</v>
      </c>
      <c r="BM572" s="228" t="s">
        <v>957</v>
      </c>
    </row>
    <row r="573" s="2" customFormat="1">
      <c r="A573" s="38"/>
      <c r="B573" s="39"/>
      <c r="C573" s="40"/>
      <c r="D573" s="230" t="s">
        <v>148</v>
      </c>
      <c r="E573" s="40"/>
      <c r="F573" s="231" t="s">
        <v>956</v>
      </c>
      <c r="G573" s="40"/>
      <c r="H573" s="40"/>
      <c r="I573" s="232"/>
      <c r="J573" s="40"/>
      <c r="K573" s="40"/>
      <c r="L573" s="44"/>
      <c r="M573" s="233"/>
      <c r="N573" s="234"/>
      <c r="O573" s="92"/>
      <c r="P573" s="92"/>
      <c r="Q573" s="92"/>
      <c r="R573" s="92"/>
      <c r="S573" s="92"/>
      <c r="T573" s="93"/>
      <c r="U573" s="38"/>
      <c r="V573" s="38"/>
      <c r="W573" s="38"/>
      <c r="X573" s="38"/>
      <c r="Y573" s="38"/>
      <c r="Z573" s="38"/>
      <c r="AA573" s="38"/>
      <c r="AB573" s="38"/>
      <c r="AC573" s="38"/>
      <c r="AD573" s="38"/>
      <c r="AE573" s="38"/>
      <c r="AT573" s="17" t="s">
        <v>148</v>
      </c>
      <c r="AU573" s="17" t="s">
        <v>82</v>
      </c>
    </row>
    <row r="574" s="2" customFormat="1" ht="16.5" customHeight="1">
      <c r="A574" s="38"/>
      <c r="B574" s="39"/>
      <c r="C574" s="216" t="s">
        <v>958</v>
      </c>
      <c r="D574" s="216" t="s">
        <v>142</v>
      </c>
      <c r="E574" s="217" t="s">
        <v>959</v>
      </c>
      <c r="F574" s="218" t="s">
        <v>960</v>
      </c>
      <c r="G574" s="219" t="s">
        <v>177</v>
      </c>
      <c r="H574" s="220">
        <v>1</v>
      </c>
      <c r="I574" s="221"/>
      <c r="J574" s="222">
        <f>ROUND(I574*H574,2)</f>
        <v>0</v>
      </c>
      <c r="K574" s="223"/>
      <c r="L574" s="44"/>
      <c r="M574" s="224" t="s">
        <v>1</v>
      </c>
      <c r="N574" s="225" t="s">
        <v>40</v>
      </c>
      <c r="O574" s="92"/>
      <c r="P574" s="226">
        <f>O574*H574</f>
        <v>0</v>
      </c>
      <c r="Q574" s="226">
        <v>0</v>
      </c>
      <c r="R574" s="226">
        <f>Q574*H574</f>
        <v>0</v>
      </c>
      <c r="S574" s="226">
        <v>0</v>
      </c>
      <c r="T574" s="227">
        <f>S574*H574</f>
        <v>0</v>
      </c>
      <c r="U574" s="38"/>
      <c r="V574" s="38"/>
      <c r="W574" s="38"/>
      <c r="X574" s="38"/>
      <c r="Y574" s="38"/>
      <c r="Z574" s="38"/>
      <c r="AA574" s="38"/>
      <c r="AB574" s="38"/>
      <c r="AC574" s="38"/>
      <c r="AD574" s="38"/>
      <c r="AE574" s="38"/>
      <c r="AR574" s="228" t="s">
        <v>234</v>
      </c>
      <c r="AT574" s="228" t="s">
        <v>142</v>
      </c>
      <c r="AU574" s="228" t="s">
        <v>82</v>
      </c>
      <c r="AY574" s="17" t="s">
        <v>140</v>
      </c>
      <c r="BE574" s="229">
        <f>IF(N574="základní",J574,0)</f>
        <v>0</v>
      </c>
      <c r="BF574" s="229">
        <f>IF(N574="snížená",J574,0)</f>
        <v>0</v>
      </c>
      <c r="BG574" s="229">
        <f>IF(N574="zákl. přenesená",J574,0)</f>
        <v>0</v>
      </c>
      <c r="BH574" s="229">
        <f>IF(N574="sníž. přenesená",J574,0)</f>
        <v>0</v>
      </c>
      <c r="BI574" s="229">
        <f>IF(N574="nulová",J574,0)</f>
        <v>0</v>
      </c>
      <c r="BJ574" s="17" t="s">
        <v>146</v>
      </c>
      <c r="BK574" s="229">
        <f>ROUND(I574*H574,2)</f>
        <v>0</v>
      </c>
      <c r="BL574" s="17" t="s">
        <v>234</v>
      </c>
      <c r="BM574" s="228" t="s">
        <v>961</v>
      </c>
    </row>
    <row r="575" s="2" customFormat="1">
      <c r="A575" s="38"/>
      <c r="B575" s="39"/>
      <c r="C575" s="40"/>
      <c r="D575" s="230" t="s">
        <v>148</v>
      </c>
      <c r="E575" s="40"/>
      <c r="F575" s="231" t="s">
        <v>962</v>
      </c>
      <c r="G575" s="40"/>
      <c r="H575" s="40"/>
      <c r="I575" s="232"/>
      <c r="J575" s="40"/>
      <c r="K575" s="40"/>
      <c r="L575" s="44"/>
      <c r="M575" s="233"/>
      <c r="N575" s="234"/>
      <c r="O575" s="92"/>
      <c r="P575" s="92"/>
      <c r="Q575" s="92"/>
      <c r="R575" s="92"/>
      <c r="S575" s="92"/>
      <c r="T575" s="93"/>
      <c r="U575" s="38"/>
      <c r="V575" s="38"/>
      <c r="W575" s="38"/>
      <c r="X575" s="38"/>
      <c r="Y575" s="38"/>
      <c r="Z575" s="38"/>
      <c r="AA575" s="38"/>
      <c r="AB575" s="38"/>
      <c r="AC575" s="38"/>
      <c r="AD575" s="38"/>
      <c r="AE575" s="38"/>
      <c r="AT575" s="17" t="s">
        <v>148</v>
      </c>
      <c r="AU575" s="17" t="s">
        <v>82</v>
      </c>
    </row>
    <row r="576" s="2" customFormat="1" ht="21.75" customHeight="1">
      <c r="A576" s="38"/>
      <c r="B576" s="39"/>
      <c r="C576" s="246" t="s">
        <v>963</v>
      </c>
      <c r="D576" s="246" t="s">
        <v>152</v>
      </c>
      <c r="E576" s="247" t="s">
        <v>964</v>
      </c>
      <c r="F576" s="248" t="s">
        <v>965</v>
      </c>
      <c r="G576" s="249" t="s">
        <v>177</v>
      </c>
      <c r="H576" s="250">
        <v>1</v>
      </c>
      <c r="I576" s="251"/>
      <c r="J576" s="252">
        <f>ROUND(I576*H576,2)</f>
        <v>0</v>
      </c>
      <c r="K576" s="253"/>
      <c r="L576" s="254"/>
      <c r="M576" s="255" t="s">
        <v>1</v>
      </c>
      <c r="N576" s="256" t="s">
        <v>40</v>
      </c>
      <c r="O576" s="92"/>
      <c r="P576" s="226">
        <f>O576*H576</f>
        <v>0</v>
      </c>
      <c r="Q576" s="226">
        <v>0.00014999999999999999</v>
      </c>
      <c r="R576" s="226">
        <f>Q576*H576</f>
        <v>0.00014999999999999999</v>
      </c>
      <c r="S576" s="226">
        <v>0</v>
      </c>
      <c r="T576" s="227">
        <f>S576*H576</f>
        <v>0</v>
      </c>
      <c r="U576" s="38"/>
      <c r="V576" s="38"/>
      <c r="W576" s="38"/>
      <c r="X576" s="38"/>
      <c r="Y576" s="38"/>
      <c r="Z576" s="38"/>
      <c r="AA576" s="38"/>
      <c r="AB576" s="38"/>
      <c r="AC576" s="38"/>
      <c r="AD576" s="38"/>
      <c r="AE576" s="38"/>
      <c r="AR576" s="228" t="s">
        <v>323</v>
      </c>
      <c r="AT576" s="228" t="s">
        <v>152</v>
      </c>
      <c r="AU576" s="228" t="s">
        <v>82</v>
      </c>
      <c r="AY576" s="17" t="s">
        <v>140</v>
      </c>
      <c r="BE576" s="229">
        <f>IF(N576="základní",J576,0)</f>
        <v>0</v>
      </c>
      <c r="BF576" s="229">
        <f>IF(N576="snížená",J576,0)</f>
        <v>0</v>
      </c>
      <c r="BG576" s="229">
        <f>IF(N576="zákl. přenesená",J576,0)</f>
        <v>0</v>
      </c>
      <c r="BH576" s="229">
        <f>IF(N576="sníž. přenesená",J576,0)</f>
        <v>0</v>
      </c>
      <c r="BI576" s="229">
        <f>IF(N576="nulová",J576,0)</f>
        <v>0</v>
      </c>
      <c r="BJ576" s="17" t="s">
        <v>146</v>
      </c>
      <c r="BK576" s="229">
        <f>ROUND(I576*H576,2)</f>
        <v>0</v>
      </c>
      <c r="BL576" s="17" t="s">
        <v>234</v>
      </c>
      <c r="BM576" s="228" t="s">
        <v>966</v>
      </c>
    </row>
    <row r="577" s="2" customFormat="1">
      <c r="A577" s="38"/>
      <c r="B577" s="39"/>
      <c r="C577" s="40"/>
      <c r="D577" s="230" t="s">
        <v>148</v>
      </c>
      <c r="E577" s="40"/>
      <c r="F577" s="231" t="s">
        <v>965</v>
      </c>
      <c r="G577" s="40"/>
      <c r="H577" s="40"/>
      <c r="I577" s="232"/>
      <c r="J577" s="40"/>
      <c r="K577" s="40"/>
      <c r="L577" s="44"/>
      <c r="M577" s="233"/>
      <c r="N577" s="234"/>
      <c r="O577" s="92"/>
      <c r="P577" s="92"/>
      <c r="Q577" s="92"/>
      <c r="R577" s="92"/>
      <c r="S577" s="92"/>
      <c r="T577" s="93"/>
      <c r="U577" s="38"/>
      <c r="V577" s="38"/>
      <c r="W577" s="38"/>
      <c r="X577" s="38"/>
      <c r="Y577" s="38"/>
      <c r="Z577" s="38"/>
      <c r="AA577" s="38"/>
      <c r="AB577" s="38"/>
      <c r="AC577" s="38"/>
      <c r="AD577" s="38"/>
      <c r="AE577" s="38"/>
      <c r="AT577" s="17" t="s">
        <v>148</v>
      </c>
      <c r="AU577" s="17" t="s">
        <v>82</v>
      </c>
    </row>
    <row r="578" s="2" customFormat="1" ht="16.5" customHeight="1">
      <c r="A578" s="38"/>
      <c r="B578" s="39"/>
      <c r="C578" s="246" t="s">
        <v>967</v>
      </c>
      <c r="D578" s="246" t="s">
        <v>152</v>
      </c>
      <c r="E578" s="247" t="s">
        <v>968</v>
      </c>
      <c r="F578" s="248" t="s">
        <v>969</v>
      </c>
      <c r="G578" s="249" t="s">
        <v>177</v>
      </c>
      <c r="H578" s="250">
        <v>1</v>
      </c>
      <c r="I578" s="251"/>
      <c r="J578" s="252">
        <f>ROUND(I578*H578,2)</f>
        <v>0</v>
      </c>
      <c r="K578" s="253"/>
      <c r="L578" s="254"/>
      <c r="M578" s="255" t="s">
        <v>1</v>
      </c>
      <c r="N578" s="256" t="s">
        <v>40</v>
      </c>
      <c r="O578" s="92"/>
      <c r="P578" s="226">
        <f>O578*H578</f>
        <v>0</v>
      </c>
      <c r="Q578" s="226">
        <v>0.00014999999999999999</v>
      </c>
      <c r="R578" s="226">
        <f>Q578*H578</f>
        <v>0.00014999999999999999</v>
      </c>
      <c r="S578" s="226">
        <v>0</v>
      </c>
      <c r="T578" s="227">
        <f>S578*H578</f>
        <v>0</v>
      </c>
      <c r="U578" s="38"/>
      <c r="V578" s="38"/>
      <c r="W578" s="38"/>
      <c r="X578" s="38"/>
      <c r="Y578" s="38"/>
      <c r="Z578" s="38"/>
      <c r="AA578" s="38"/>
      <c r="AB578" s="38"/>
      <c r="AC578" s="38"/>
      <c r="AD578" s="38"/>
      <c r="AE578" s="38"/>
      <c r="AR578" s="228" t="s">
        <v>323</v>
      </c>
      <c r="AT578" s="228" t="s">
        <v>152</v>
      </c>
      <c r="AU578" s="228" t="s">
        <v>82</v>
      </c>
      <c r="AY578" s="17" t="s">
        <v>140</v>
      </c>
      <c r="BE578" s="229">
        <f>IF(N578="základní",J578,0)</f>
        <v>0</v>
      </c>
      <c r="BF578" s="229">
        <f>IF(N578="snížená",J578,0)</f>
        <v>0</v>
      </c>
      <c r="BG578" s="229">
        <f>IF(N578="zákl. přenesená",J578,0)</f>
        <v>0</v>
      </c>
      <c r="BH578" s="229">
        <f>IF(N578="sníž. přenesená",J578,0)</f>
        <v>0</v>
      </c>
      <c r="BI578" s="229">
        <f>IF(N578="nulová",J578,0)</f>
        <v>0</v>
      </c>
      <c r="BJ578" s="17" t="s">
        <v>146</v>
      </c>
      <c r="BK578" s="229">
        <f>ROUND(I578*H578,2)</f>
        <v>0</v>
      </c>
      <c r="BL578" s="17" t="s">
        <v>234</v>
      </c>
      <c r="BM578" s="228" t="s">
        <v>970</v>
      </c>
    </row>
    <row r="579" s="2" customFormat="1">
      <c r="A579" s="38"/>
      <c r="B579" s="39"/>
      <c r="C579" s="40"/>
      <c r="D579" s="230" t="s">
        <v>148</v>
      </c>
      <c r="E579" s="40"/>
      <c r="F579" s="231" t="s">
        <v>969</v>
      </c>
      <c r="G579" s="40"/>
      <c r="H579" s="40"/>
      <c r="I579" s="232"/>
      <c r="J579" s="40"/>
      <c r="K579" s="40"/>
      <c r="L579" s="44"/>
      <c r="M579" s="233"/>
      <c r="N579" s="234"/>
      <c r="O579" s="92"/>
      <c r="P579" s="92"/>
      <c r="Q579" s="92"/>
      <c r="R579" s="92"/>
      <c r="S579" s="92"/>
      <c r="T579" s="93"/>
      <c r="U579" s="38"/>
      <c r="V579" s="38"/>
      <c r="W579" s="38"/>
      <c r="X579" s="38"/>
      <c r="Y579" s="38"/>
      <c r="Z579" s="38"/>
      <c r="AA579" s="38"/>
      <c r="AB579" s="38"/>
      <c r="AC579" s="38"/>
      <c r="AD579" s="38"/>
      <c r="AE579" s="38"/>
      <c r="AT579" s="17" t="s">
        <v>148</v>
      </c>
      <c r="AU579" s="17" t="s">
        <v>82</v>
      </c>
    </row>
    <row r="580" s="2" customFormat="1" ht="21.75" customHeight="1">
      <c r="A580" s="38"/>
      <c r="B580" s="39"/>
      <c r="C580" s="216" t="s">
        <v>971</v>
      </c>
      <c r="D580" s="216" t="s">
        <v>142</v>
      </c>
      <c r="E580" s="217" t="s">
        <v>972</v>
      </c>
      <c r="F580" s="218" t="s">
        <v>973</v>
      </c>
      <c r="G580" s="219" t="s">
        <v>177</v>
      </c>
      <c r="H580" s="220">
        <v>1</v>
      </c>
      <c r="I580" s="221"/>
      <c r="J580" s="222">
        <f>ROUND(I580*H580,2)</f>
        <v>0</v>
      </c>
      <c r="K580" s="223"/>
      <c r="L580" s="44"/>
      <c r="M580" s="224" t="s">
        <v>1</v>
      </c>
      <c r="N580" s="225" t="s">
        <v>40</v>
      </c>
      <c r="O580" s="92"/>
      <c r="P580" s="226">
        <f>O580*H580</f>
        <v>0</v>
      </c>
      <c r="Q580" s="226">
        <v>0</v>
      </c>
      <c r="R580" s="226">
        <f>Q580*H580</f>
        <v>0</v>
      </c>
      <c r="S580" s="226">
        <v>0</v>
      </c>
      <c r="T580" s="227">
        <f>S580*H580</f>
        <v>0</v>
      </c>
      <c r="U580" s="38"/>
      <c r="V580" s="38"/>
      <c r="W580" s="38"/>
      <c r="X580" s="38"/>
      <c r="Y580" s="38"/>
      <c r="Z580" s="38"/>
      <c r="AA580" s="38"/>
      <c r="AB580" s="38"/>
      <c r="AC580" s="38"/>
      <c r="AD580" s="38"/>
      <c r="AE580" s="38"/>
      <c r="AR580" s="228" t="s">
        <v>234</v>
      </c>
      <c r="AT580" s="228" t="s">
        <v>142</v>
      </c>
      <c r="AU580" s="228" t="s">
        <v>82</v>
      </c>
      <c r="AY580" s="17" t="s">
        <v>140</v>
      </c>
      <c r="BE580" s="229">
        <f>IF(N580="základní",J580,0)</f>
        <v>0</v>
      </c>
      <c r="BF580" s="229">
        <f>IF(N580="snížená",J580,0)</f>
        <v>0</v>
      </c>
      <c r="BG580" s="229">
        <f>IF(N580="zákl. přenesená",J580,0)</f>
        <v>0</v>
      </c>
      <c r="BH580" s="229">
        <f>IF(N580="sníž. přenesená",J580,0)</f>
        <v>0</v>
      </c>
      <c r="BI580" s="229">
        <f>IF(N580="nulová",J580,0)</f>
        <v>0</v>
      </c>
      <c r="BJ580" s="17" t="s">
        <v>146</v>
      </c>
      <c r="BK580" s="229">
        <f>ROUND(I580*H580,2)</f>
        <v>0</v>
      </c>
      <c r="BL580" s="17" t="s">
        <v>234</v>
      </c>
      <c r="BM580" s="228" t="s">
        <v>974</v>
      </c>
    </row>
    <row r="581" s="2" customFormat="1">
      <c r="A581" s="38"/>
      <c r="B581" s="39"/>
      <c r="C581" s="40"/>
      <c r="D581" s="230" t="s">
        <v>148</v>
      </c>
      <c r="E581" s="40"/>
      <c r="F581" s="231" t="s">
        <v>975</v>
      </c>
      <c r="G581" s="40"/>
      <c r="H581" s="40"/>
      <c r="I581" s="232"/>
      <c r="J581" s="40"/>
      <c r="K581" s="40"/>
      <c r="L581" s="44"/>
      <c r="M581" s="233"/>
      <c r="N581" s="234"/>
      <c r="O581" s="92"/>
      <c r="P581" s="92"/>
      <c r="Q581" s="92"/>
      <c r="R581" s="92"/>
      <c r="S581" s="92"/>
      <c r="T581" s="93"/>
      <c r="U581" s="38"/>
      <c r="V581" s="38"/>
      <c r="W581" s="38"/>
      <c r="X581" s="38"/>
      <c r="Y581" s="38"/>
      <c r="Z581" s="38"/>
      <c r="AA581" s="38"/>
      <c r="AB581" s="38"/>
      <c r="AC581" s="38"/>
      <c r="AD581" s="38"/>
      <c r="AE581" s="38"/>
      <c r="AT581" s="17" t="s">
        <v>148</v>
      </c>
      <c r="AU581" s="17" t="s">
        <v>82</v>
      </c>
    </row>
    <row r="582" s="2" customFormat="1" ht="16.5" customHeight="1">
      <c r="A582" s="38"/>
      <c r="B582" s="39"/>
      <c r="C582" s="246" t="s">
        <v>976</v>
      </c>
      <c r="D582" s="246" t="s">
        <v>152</v>
      </c>
      <c r="E582" s="247" t="s">
        <v>977</v>
      </c>
      <c r="F582" s="248" t="s">
        <v>978</v>
      </c>
      <c r="G582" s="249" t="s">
        <v>177</v>
      </c>
      <c r="H582" s="250">
        <v>1</v>
      </c>
      <c r="I582" s="251"/>
      <c r="J582" s="252">
        <f>ROUND(I582*H582,2)</f>
        <v>0</v>
      </c>
      <c r="K582" s="253"/>
      <c r="L582" s="254"/>
      <c r="M582" s="255" t="s">
        <v>1</v>
      </c>
      <c r="N582" s="256" t="s">
        <v>40</v>
      </c>
      <c r="O582" s="92"/>
      <c r="P582" s="226">
        <f>O582*H582</f>
        <v>0</v>
      </c>
      <c r="Q582" s="226">
        <v>0.0022000000000000001</v>
      </c>
      <c r="R582" s="226">
        <f>Q582*H582</f>
        <v>0.0022000000000000001</v>
      </c>
      <c r="S582" s="226">
        <v>0</v>
      </c>
      <c r="T582" s="227">
        <f>S582*H582</f>
        <v>0</v>
      </c>
      <c r="U582" s="38"/>
      <c r="V582" s="38"/>
      <c r="W582" s="38"/>
      <c r="X582" s="38"/>
      <c r="Y582" s="38"/>
      <c r="Z582" s="38"/>
      <c r="AA582" s="38"/>
      <c r="AB582" s="38"/>
      <c r="AC582" s="38"/>
      <c r="AD582" s="38"/>
      <c r="AE582" s="38"/>
      <c r="AR582" s="228" t="s">
        <v>323</v>
      </c>
      <c r="AT582" s="228" t="s">
        <v>152</v>
      </c>
      <c r="AU582" s="228" t="s">
        <v>82</v>
      </c>
      <c r="AY582" s="17" t="s">
        <v>140</v>
      </c>
      <c r="BE582" s="229">
        <f>IF(N582="základní",J582,0)</f>
        <v>0</v>
      </c>
      <c r="BF582" s="229">
        <f>IF(N582="snížená",J582,0)</f>
        <v>0</v>
      </c>
      <c r="BG582" s="229">
        <f>IF(N582="zákl. přenesená",J582,0)</f>
        <v>0</v>
      </c>
      <c r="BH582" s="229">
        <f>IF(N582="sníž. přenesená",J582,0)</f>
        <v>0</v>
      </c>
      <c r="BI582" s="229">
        <f>IF(N582="nulová",J582,0)</f>
        <v>0</v>
      </c>
      <c r="BJ582" s="17" t="s">
        <v>146</v>
      </c>
      <c r="BK582" s="229">
        <f>ROUND(I582*H582,2)</f>
        <v>0</v>
      </c>
      <c r="BL582" s="17" t="s">
        <v>234</v>
      </c>
      <c r="BM582" s="228" t="s">
        <v>979</v>
      </c>
    </row>
    <row r="583" s="2" customFormat="1">
      <c r="A583" s="38"/>
      <c r="B583" s="39"/>
      <c r="C583" s="40"/>
      <c r="D583" s="230" t="s">
        <v>148</v>
      </c>
      <c r="E583" s="40"/>
      <c r="F583" s="231" t="s">
        <v>978</v>
      </c>
      <c r="G583" s="40"/>
      <c r="H583" s="40"/>
      <c r="I583" s="232"/>
      <c r="J583" s="40"/>
      <c r="K583" s="40"/>
      <c r="L583" s="44"/>
      <c r="M583" s="233"/>
      <c r="N583" s="234"/>
      <c r="O583" s="92"/>
      <c r="P583" s="92"/>
      <c r="Q583" s="92"/>
      <c r="R583" s="92"/>
      <c r="S583" s="92"/>
      <c r="T583" s="93"/>
      <c r="U583" s="38"/>
      <c r="V583" s="38"/>
      <c r="W583" s="38"/>
      <c r="X583" s="38"/>
      <c r="Y583" s="38"/>
      <c r="Z583" s="38"/>
      <c r="AA583" s="38"/>
      <c r="AB583" s="38"/>
      <c r="AC583" s="38"/>
      <c r="AD583" s="38"/>
      <c r="AE583" s="38"/>
      <c r="AT583" s="17" t="s">
        <v>148</v>
      </c>
      <c r="AU583" s="17" t="s">
        <v>82</v>
      </c>
    </row>
    <row r="584" s="2" customFormat="1" ht="24.15" customHeight="1">
      <c r="A584" s="38"/>
      <c r="B584" s="39"/>
      <c r="C584" s="216" t="s">
        <v>980</v>
      </c>
      <c r="D584" s="216" t="s">
        <v>142</v>
      </c>
      <c r="E584" s="217" t="s">
        <v>981</v>
      </c>
      <c r="F584" s="218" t="s">
        <v>982</v>
      </c>
      <c r="G584" s="219" t="s">
        <v>177</v>
      </c>
      <c r="H584" s="220">
        <v>1</v>
      </c>
      <c r="I584" s="221"/>
      <c r="J584" s="222">
        <f>ROUND(I584*H584,2)</f>
        <v>0</v>
      </c>
      <c r="K584" s="223"/>
      <c r="L584" s="44"/>
      <c r="M584" s="224" t="s">
        <v>1</v>
      </c>
      <c r="N584" s="225" t="s">
        <v>40</v>
      </c>
      <c r="O584" s="92"/>
      <c r="P584" s="226">
        <f>O584*H584</f>
        <v>0</v>
      </c>
      <c r="Q584" s="226">
        <v>0</v>
      </c>
      <c r="R584" s="226">
        <f>Q584*H584</f>
        <v>0</v>
      </c>
      <c r="S584" s="226">
        <v>0.024</v>
      </c>
      <c r="T584" s="227">
        <f>S584*H584</f>
        <v>0.024</v>
      </c>
      <c r="U584" s="38"/>
      <c r="V584" s="38"/>
      <c r="W584" s="38"/>
      <c r="X584" s="38"/>
      <c r="Y584" s="38"/>
      <c r="Z584" s="38"/>
      <c r="AA584" s="38"/>
      <c r="AB584" s="38"/>
      <c r="AC584" s="38"/>
      <c r="AD584" s="38"/>
      <c r="AE584" s="38"/>
      <c r="AR584" s="228" t="s">
        <v>234</v>
      </c>
      <c r="AT584" s="228" t="s">
        <v>142</v>
      </c>
      <c r="AU584" s="228" t="s">
        <v>82</v>
      </c>
      <c r="AY584" s="17" t="s">
        <v>140</v>
      </c>
      <c r="BE584" s="229">
        <f>IF(N584="základní",J584,0)</f>
        <v>0</v>
      </c>
      <c r="BF584" s="229">
        <f>IF(N584="snížená",J584,0)</f>
        <v>0</v>
      </c>
      <c r="BG584" s="229">
        <f>IF(N584="zákl. přenesená",J584,0)</f>
        <v>0</v>
      </c>
      <c r="BH584" s="229">
        <f>IF(N584="sníž. přenesená",J584,0)</f>
        <v>0</v>
      </c>
      <c r="BI584" s="229">
        <f>IF(N584="nulová",J584,0)</f>
        <v>0</v>
      </c>
      <c r="BJ584" s="17" t="s">
        <v>146</v>
      </c>
      <c r="BK584" s="229">
        <f>ROUND(I584*H584,2)</f>
        <v>0</v>
      </c>
      <c r="BL584" s="17" t="s">
        <v>234</v>
      </c>
      <c r="BM584" s="228" t="s">
        <v>983</v>
      </c>
    </row>
    <row r="585" s="2" customFormat="1">
      <c r="A585" s="38"/>
      <c r="B585" s="39"/>
      <c r="C585" s="40"/>
      <c r="D585" s="230" t="s">
        <v>148</v>
      </c>
      <c r="E585" s="40"/>
      <c r="F585" s="231" t="s">
        <v>984</v>
      </c>
      <c r="G585" s="40"/>
      <c r="H585" s="40"/>
      <c r="I585" s="232"/>
      <c r="J585" s="40"/>
      <c r="K585" s="40"/>
      <c r="L585" s="44"/>
      <c r="M585" s="233"/>
      <c r="N585" s="234"/>
      <c r="O585" s="92"/>
      <c r="P585" s="92"/>
      <c r="Q585" s="92"/>
      <c r="R585" s="92"/>
      <c r="S585" s="92"/>
      <c r="T585" s="93"/>
      <c r="U585" s="38"/>
      <c r="V585" s="38"/>
      <c r="W585" s="38"/>
      <c r="X585" s="38"/>
      <c r="Y585" s="38"/>
      <c r="Z585" s="38"/>
      <c r="AA585" s="38"/>
      <c r="AB585" s="38"/>
      <c r="AC585" s="38"/>
      <c r="AD585" s="38"/>
      <c r="AE585" s="38"/>
      <c r="AT585" s="17" t="s">
        <v>148</v>
      </c>
      <c r="AU585" s="17" t="s">
        <v>82</v>
      </c>
    </row>
    <row r="586" s="2" customFormat="1" ht="24.15" customHeight="1">
      <c r="A586" s="38"/>
      <c r="B586" s="39"/>
      <c r="C586" s="216" t="s">
        <v>985</v>
      </c>
      <c r="D586" s="216" t="s">
        <v>142</v>
      </c>
      <c r="E586" s="217" t="s">
        <v>986</v>
      </c>
      <c r="F586" s="218" t="s">
        <v>987</v>
      </c>
      <c r="G586" s="219" t="s">
        <v>155</v>
      </c>
      <c r="H586" s="220">
        <v>0.023</v>
      </c>
      <c r="I586" s="221"/>
      <c r="J586" s="222">
        <f>ROUND(I586*H586,2)</f>
        <v>0</v>
      </c>
      <c r="K586" s="223"/>
      <c r="L586" s="44"/>
      <c r="M586" s="224" t="s">
        <v>1</v>
      </c>
      <c r="N586" s="225" t="s">
        <v>40</v>
      </c>
      <c r="O586" s="92"/>
      <c r="P586" s="226">
        <f>O586*H586</f>
        <v>0</v>
      </c>
      <c r="Q586" s="226">
        <v>0</v>
      </c>
      <c r="R586" s="226">
        <f>Q586*H586</f>
        <v>0</v>
      </c>
      <c r="S586" s="226">
        <v>0</v>
      </c>
      <c r="T586" s="227">
        <f>S586*H586</f>
        <v>0</v>
      </c>
      <c r="U586" s="38"/>
      <c r="V586" s="38"/>
      <c r="W586" s="38"/>
      <c r="X586" s="38"/>
      <c r="Y586" s="38"/>
      <c r="Z586" s="38"/>
      <c r="AA586" s="38"/>
      <c r="AB586" s="38"/>
      <c r="AC586" s="38"/>
      <c r="AD586" s="38"/>
      <c r="AE586" s="38"/>
      <c r="AR586" s="228" t="s">
        <v>234</v>
      </c>
      <c r="AT586" s="228" t="s">
        <v>142</v>
      </c>
      <c r="AU586" s="228" t="s">
        <v>82</v>
      </c>
      <c r="AY586" s="17" t="s">
        <v>140</v>
      </c>
      <c r="BE586" s="229">
        <f>IF(N586="základní",J586,0)</f>
        <v>0</v>
      </c>
      <c r="BF586" s="229">
        <f>IF(N586="snížená",J586,0)</f>
        <v>0</v>
      </c>
      <c r="BG586" s="229">
        <f>IF(N586="zákl. přenesená",J586,0)</f>
        <v>0</v>
      </c>
      <c r="BH586" s="229">
        <f>IF(N586="sníž. přenesená",J586,0)</f>
        <v>0</v>
      </c>
      <c r="BI586" s="229">
        <f>IF(N586="nulová",J586,0)</f>
        <v>0</v>
      </c>
      <c r="BJ586" s="17" t="s">
        <v>146</v>
      </c>
      <c r="BK586" s="229">
        <f>ROUND(I586*H586,2)</f>
        <v>0</v>
      </c>
      <c r="BL586" s="17" t="s">
        <v>234</v>
      </c>
      <c r="BM586" s="228" t="s">
        <v>988</v>
      </c>
    </row>
    <row r="587" s="2" customFormat="1">
      <c r="A587" s="38"/>
      <c r="B587" s="39"/>
      <c r="C587" s="40"/>
      <c r="D587" s="230" t="s">
        <v>148</v>
      </c>
      <c r="E587" s="40"/>
      <c r="F587" s="231" t="s">
        <v>989</v>
      </c>
      <c r="G587" s="40"/>
      <c r="H587" s="40"/>
      <c r="I587" s="232"/>
      <c r="J587" s="40"/>
      <c r="K587" s="40"/>
      <c r="L587" s="44"/>
      <c r="M587" s="233"/>
      <c r="N587" s="234"/>
      <c r="O587" s="92"/>
      <c r="P587" s="92"/>
      <c r="Q587" s="92"/>
      <c r="R587" s="92"/>
      <c r="S587" s="92"/>
      <c r="T587" s="93"/>
      <c r="U587" s="38"/>
      <c r="V587" s="38"/>
      <c r="W587" s="38"/>
      <c r="X587" s="38"/>
      <c r="Y587" s="38"/>
      <c r="Z587" s="38"/>
      <c r="AA587" s="38"/>
      <c r="AB587" s="38"/>
      <c r="AC587" s="38"/>
      <c r="AD587" s="38"/>
      <c r="AE587" s="38"/>
      <c r="AT587" s="17" t="s">
        <v>148</v>
      </c>
      <c r="AU587" s="17" t="s">
        <v>82</v>
      </c>
    </row>
    <row r="588" s="12" customFormat="1" ht="22.8" customHeight="1">
      <c r="A588" s="12"/>
      <c r="B588" s="200"/>
      <c r="C588" s="201"/>
      <c r="D588" s="202" t="s">
        <v>72</v>
      </c>
      <c r="E588" s="214" t="s">
        <v>990</v>
      </c>
      <c r="F588" s="214" t="s">
        <v>991</v>
      </c>
      <c r="G588" s="201"/>
      <c r="H588" s="201"/>
      <c r="I588" s="204"/>
      <c r="J588" s="215">
        <f>BK588</f>
        <v>0</v>
      </c>
      <c r="K588" s="201"/>
      <c r="L588" s="206"/>
      <c r="M588" s="207"/>
      <c r="N588" s="208"/>
      <c r="O588" s="208"/>
      <c r="P588" s="209">
        <f>SUM(P589:P603)</f>
        <v>0</v>
      </c>
      <c r="Q588" s="208"/>
      <c r="R588" s="209">
        <f>SUM(R589:R603)</f>
        <v>0.007000000000000001</v>
      </c>
      <c r="S588" s="208"/>
      <c r="T588" s="210">
        <f>SUM(T589:T603)</f>
        <v>0.40499999999999997</v>
      </c>
      <c r="U588" s="12"/>
      <c r="V588" s="12"/>
      <c r="W588" s="12"/>
      <c r="X588" s="12"/>
      <c r="Y588" s="12"/>
      <c r="Z588" s="12"/>
      <c r="AA588" s="12"/>
      <c r="AB588" s="12"/>
      <c r="AC588" s="12"/>
      <c r="AD588" s="12"/>
      <c r="AE588" s="12"/>
      <c r="AR588" s="211" t="s">
        <v>82</v>
      </c>
      <c r="AT588" s="212" t="s">
        <v>72</v>
      </c>
      <c r="AU588" s="212" t="s">
        <v>80</v>
      </c>
      <c r="AY588" s="211" t="s">
        <v>140</v>
      </c>
      <c r="BK588" s="213">
        <f>SUM(BK589:BK603)</f>
        <v>0</v>
      </c>
    </row>
    <row r="589" s="2" customFormat="1" ht="16.5" customHeight="1">
      <c r="A589" s="38"/>
      <c r="B589" s="39"/>
      <c r="C589" s="216" t="s">
        <v>992</v>
      </c>
      <c r="D589" s="216" t="s">
        <v>142</v>
      </c>
      <c r="E589" s="217" t="s">
        <v>993</v>
      </c>
      <c r="F589" s="218" t="s">
        <v>994</v>
      </c>
      <c r="G589" s="219" t="s">
        <v>169</v>
      </c>
      <c r="H589" s="220">
        <v>22.5</v>
      </c>
      <c r="I589" s="221"/>
      <c r="J589" s="222">
        <f>ROUND(I589*H589,2)</f>
        <v>0</v>
      </c>
      <c r="K589" s="223"/>
      <c r="L589" s="44"/>
      <c r="M589" s="224" t="s">
        <v>1</v>
      </c>
      <c r="N589" s="225" t="s">
        <v>40</v>
      </c>
      <c r="O589" s="92"/>
      <c r="P589" s="226">
        <f>O589*H589</f>
        <v>0</v>
      </c>
      <c r="Q589" s="226">
        <v>0</v>
      </c>
      <c r="R589" s="226">
        <f>Q589*H589</f>
        <v>0</v>
      </c>
      <c r="S589" s="226">
        <v>0.017999999999999999</v>
      </c>
      <c r="T589" s="227">
        <f>S589*H589</f>
        <v>0.40499999999999997</v>
      </c>
      <c r="U589" s="38"/>
      <c r="V589" s="38"/>
      <c r="W589" s="38"/>
      <c r="X589" s="38"/>
      <c r="Y589" s="38"/>
      <c r="Z589" s="38"/>
      <c r="AA589" s="38"/>
      <c r="AB589" s="38"/>
      <c r="AC589" s="38"/>
      <c r="AD589" s="38"/>
      <c r="AE589" s="38"/>
      <c r="AR589" s="228" t="s">
        <v>234</v>
      </c>
      <c r="AT589" s="228" t="s">
        <v>142</v>
      </c>
      <c r="AU589" s="228" t="s">
        <v>82</v>
      </c>
      <c r="AY589" s="17" t="s">
        <v>140</v>
      </c>
      <c r="BE589" s="229">
        <f>IF(N589="základní",J589,0)</f>
        <v>0</v>
      </c>
      <c r="BF589" s="229">
        <f>IF(N589="snížená",J589,0)</f>
        <v>0</v>
      </c>
      <c r="BG589" s="229">
        <f>IF(N589="zákl. přenesená",J589,0)</f>
        <v>0</v>
      </c>
      <c r="BH589" s="229">
        <f>IF(N589="sníž. přenesená",J589,0)</f>
        <v>0</v>
      </c>
      <c r="BI589" s="229">
        <f>IF(N589="nulová",J589,0)</f>
        <v>0</v>
      </c>
      <c r="BJ589" s="17" t="s">
        <v>146</v>
      </c>
      <c r="BK589" s="229">
        <f>ROUND(I589*H589,2)</f>
        <v>0</v>
      </c>
      <c r="BL589" s="17" t="s">
        <v>234</v>
      </c>
      <c r="BM589" s="228" t="s">
        <v>995</v>
      </c>
    </row>
    <row r="590" s="2" customFormat="1">
      <c r="A590" s="38"/>
      <c r="B590" s="39"/>
      <c r="C590" s="40"/>
      <c r="D590" s="230" t="s">
        <v>148</v>
      </c>
      <c r="E590" s="40"/>
      <c r="F590" s="231" t="s">
        <v>996</v>
      </c>
      <c r="G590" s="40"/>
      <c r="H590" s="40"/>
      <c r="I590" s="232"/>
      <c r="J590" s="40"/>
      <c r="K590" s="40"/>
      <c r="L590" s="44"/>
      <c r="M590" s="233"/>
      <c r="N590" s="234"/>
      <c r="O590" s="92"/>
      <c r="P590" s="92"/>
      <c r="Q590" s="92"/>
      <c r="R590" s="92"/>
      <c r="S590" s="92"/>
      <c r="T590" s="93"/>
      <c r="U590" s="38"/>
      <c r="V590" s="38"/>
      <c r="W590" s="38"/>
      <c r="X590" s="38"/>
      <c r="Y590" s="38"/>
      <c r="Z590" s="38"/>
      <c r="AA590" s="38"/>
      <c r="AB590" s="38"/>
      <c r="AC590" s="38"/>
      <c r="AD590" s="38"/>
      <c r="AE590" s="38"/>
      <c r="AT590" s="17" t="s">
        <v>148</v>
      </c>
      <c r="AU590" s="17" t="s">
        <v>82</v>
      </c>
    </row>
    <row r="591" s="2" customFormat="1">
      <c r="A591" s="38"/>
      <c r="B591" s="39"/>
      <c r="C591" s="40"/>
      <c r="D591" s="230" t="s">
        <v>238</v>
      </c>
      <c r="E591" s="40"/>
      <c r="F591" s="257" t="s">
        <v>997</v>
      </c>
      <c r="G591" s="40"/>
      <c r="H591" s="40"/>
      <c r="I591" s="232"/>
      <c r="J591" s="40"/>
      <c r="K591" s="40"/>
      <c r="L591" s="44"/>
      <c r="M591" s="233"/>
      <c r="N591" s="234"/>
      <c r="O591" s="92"/>
      <c r="P591" s="92"/>
      <c r="Q591" s="92"/>
      <c r="R591" s="92"/>
      <c r="S591" s="92"/>
      <c r="T591" s="93"/>
      <c r="U591" s="38"/>
      <c r="V591" s="38"/>
      <c r="W591" s="38"/>
      <c r="X591" s="38"/>
      <c r="Y591" s="38"/>
      <c r="Z591" s="38"/>
      <c r="AA591" s="38"/>
      <c r="AB591" s="38"/>
      <c r="AC591" s="38"/>
      <c r="AD591" s="38"/>
      <c r="AE591" s="38"/>
      <c r="AT591" s="17" t="s">
        <v>238</v>
      </c>
      <c r="AU591" s="17" t="s">
        <v>82</v>
      </c>
    </row>
    <row r="592" s="13" customFormat="1">
      <c r="A592" s="13"/>
      <c r="B592" s="235"/>
      <c r="C592" s="236"/>
      <c r="D592" s="230" t="s">
        <v>150</v>
      </c>
      <c r="E592" s="237" t="s">
        <v>1</v>
      </c>
      <c r="F592" s="238" t="s">
        <v>998</v>
      </c>
      <c r="G592" s="236"/>
      <c r="H592" s="239">
        <v>22.5</v>
      </c>
      <c r="I592" s="240"/>
      <c r="J592" s="236"/>
      <c r="K592" s="236"/>
      <c r="L592" s="241"/>
      <c r="M592" s="242"/>
      <c r="N592" s="243"/>
      <c r="O592" s="243"/>
      <c r="P592" s="243"/>
      <c r="Q592" s="243"/>
      <c r="R592" s="243"/>
      <c r="S592" s="243"/>
      <c r="T592" s="244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245" t="s">
        <v>150</v>
      </c>
      <c r="AU592" s="245" t="s">
        <v>82</v>
      </c>
      <c r="AV592" s="13" t="s">
        <v>82</v>
      </c>
      <c r="AW592" s="13" t="s">
        <v>30</v>
      </c>
      <c r="AX592" s="13" t="s">
        <v>80</v>
      </c>
      <c r="AY592" s="245" t="s">
        <v>140</v>
      </c>
    </row>
    <row r="593" s="2" customFormat="1" ht="24.15" customHeight="1">
      <c r="A593" s="38"/>
      <c r="B593" s="39"/>
      <c r="C593" s="216" t="s">
        <v>999</v>
      </c>
      <c r="D593" s="216" t="s">
        <v>142</v>
      </c>
      <c r="E593" s="217" t="s">
        <v>1000</v>
      </c>
      <c r="F593" s="218" t="s">
        <v>1001</v>
      </c>
      <c r="G593" s="219" t="s">
        <v>1002</v>
      </c>
      <c r="H593" s="220">
        <v>75</v>
      </c>
      <c r="I593" s="221"/>
      <c r="J593" s="222">
        <f>ROUND(I593*H593,2)</f>
        <v>0</v>
      </c>
      <c r="K593" s="223"/>
      <c r="L593" s="44"/>
      <c r="M593" s="224" t="s">
        <v>1</v>
      </c>
      <c r="N593" s="225" t="s">
        <v>40</v>
      </c>
      <c r="O593" s="92"/>
      <c r="P593" s="226">
        <f>O593*H593</f>
        <v>0</v>
      </c>
      <c r="Q593" s="226">
        <v>6.0000000000000002E-05</v>
      </c>
      <c r="R593" s="226">
        <f>Q593*H593</f>
        <v>0.0045000000000000005</v>
      </c>
      <c r="S593" s="226">
        <v>0</v>
      </c>
      <c r="T593" s="227">
        <f>S593*H593</f>
        <v>0</v>
      </c>
      <c r="U593" s="38"/>
      <c r="V593" s="38"/>
      <c r="W593" s="38"/>
      <c r="X593" s="38"/>
      <c r="Y593" s="38"/>
      <c r="Z593" s="38"/>
      <c r="AA593" s="38"/>
      <c r="AB593" s="38"/>
      <c r="AC593" s="38"/>
      <c r="AD593" s="38"/>
      <c r="AE593" s="38"/>
      <c r="AR593" s="228" t="s">
        <v>234</v>
      </c>
      <c r="AT593" s="228" t="s">
        <v>142</v>
      </c>
      <c r="AU593" s="228" t="s">
        <v>82</v>
      </c>
      <c r="AY593" s="17" t="s">
        <v>140</v>
      </c>
      <c r="BE593" s="229">
        <f>IF(N593="základní",J593,0)</f>
        <v>0</v>
      </c>
      <c r="BF593" s="229">
        <f>IF(N593="snížená",J593,0)</f>
        <v>0</v>
      </c>
      <c r="BG593" s="229">
        <f>IF(N593="zákl. přenesená",J593,0)</f>
        <v>0</v>
      </c>
      <c r="BH593" s="229">
        <f>IF(N593="sníž. přenesená",J593,0)</f>
        <v>0</v>
      </c>
      <c r="BI593" s="229">
        <f>IF(N593="nulová",J593,0)</f>
        <v>0</v>
      </c>
      <c r="BJ593" s="17" t="s">
        <v>146</v>
      </c>
      <c r="BK593" s="229">
        <f>ROUND(I593*H593,2)</f>
        <v>0</v>
      </c>
      <c r="BL593" s="17" t="s">
        <v>234</v>
      </c>
      <c r="BM593" s="228" t="s">
        <v>1003</v>
      </c>
    </row>
    <row r="594" s="2" customFormat="1">
      <c r="A594" s="38"/>
      <c r="B594" s="39"/>
      <c r="C594" s="40"/>
      <c r="D594" s="230" t="s">
        <v>148</v>
      </c>
      <c r="E594" s="40"/>
      <c r="F594" s="231" t="s">
        <v>1001</v>
      </c>
      <c r="G594" s="40"/>
      <c r="H594" s="40"/>
      <c r="I594" s="232"/>
      <c r="J594" s="40"/>
      <c r="K594" s="40"/>
      <c r="L594" s="44"/>
      <c r="M594" s="233"/>
      <c r="N594" s="234"/>
      <c r="O594" s="92"/>
      <c r="P594" s="92"/>
      <c r="Q594" s="92"/>
      <c r="R594" s="92"/>
      <c r="S594" s="92"/>
      <c r="T594" s="93"/>
      <c r="U594" s="38"/>
      <c r="V594" s="38"/>
      <c r="W594" s="38"/>
      <c r="X594" s="38"/>
      <c r="Y594" s="38"/>
      <c r="Z594" s="38"/>
      <c r="AA594" s="38"/>
      <c r="AB594" s="38"/>
      <c r="AC594" s="38"/>
      <c r="AD594" s="38"/>
      <c r="AE594" s="38"/>
      <c r="AT594" s="17" t="s">
        <v>148</v>
      </c>
      <c r="AU594" s="17" t="s">
        <v>82</v>
      </c>
    </row>
    <row r="595" s="2" customFormat="1">
      <c r="A595" s="38"/>
      <c r="B595" s="39"/>
      <c r="C595" s="40"/>
      <c r="D595" s="230" t="s">
        <v>238</v>
      </c>
      <c r="E595" s="40"/>
      <c r="F595" s="257" t="s">
        <v>1004</v>
      </c>
      <c r="G595" s="40"/>
      <c r="H595" s="40"/>
      <c r="I595" s="232"/>
      <c r="J595" s="40"/>
      <c r="K595" s="40"/>
      <c r="L595" s="44"/>
      <c r="M595" s="233"/>
      <c r="N595" s="234"/>
      <c r="O595" s="92"/>
      <c r="P595" s="92"/>
      <c r="Q595" s="92"/>
      <c r="R595" s="92"/>
      <c r="S595" s="92"/>
      <c r="T595" s="93"/>
      <c r="U595" s="38"/>
      <c r="V595" s="38"/>
      <c r="W595" s="38"/>
      <c r="X595" s="38"/>
      <c r="Y595" s="38"/>
      <c r="Z595" s="38"/>
      <c r="AA595" s="38"/>
      <c r="AB595" s="38"/>
      <c r="AC595" s="38"/>
      <c r="AD595" s="38"/>
      <c r="AE595" s="38"/>
      <c r="AT595" s="17" t="s">
        <v>238</v>
      </c>
      <c r="AU595" s="17" t="s">
        <v>82</v>
      </c>
    </row>
    <row r="596" s="2" customFormat="1" ht="24.15" customHeight="1">
      <c r="A596" s="38"/>
      <c r="B596" s="39"/>
      <c r="C596" s="246" t="s">
        <v>1005</v>
      </c>
      <c r="D596" s="246" t="s">
        <v>152</v>
      </c>
      <c r="E596" s="247" t="s">
        <v>1006</v>
      </c>
      <c r="F596" s="248" t="s">
        <v>1007</v>
      </c>
      <c r="G596" s="249" t="s">
        <v>1002</v>
      </c>
      <c r="H596" s="250">
        <v>75</v>
      </c>
      <c r="I596" s="251"/>
      <c r="J596" s="252">
        <f>ROUND(I596*H596,2)</f>
        <v>0</v>
      </c>
      <c r="K596" s="253"/>
      <c r="L596" s="254"/>
      <c r="M596" s="255" t="s">
        <v>1</v>
      </c>
      <c r="N596" s="256" t="s">
        <v>40</v>
      </c>
      <c r="O596" s="92"/>
      <c r="P596" s="226">
        <f>O596*H596</f>
        <v>0</v>
      </c>
      <c r="Q596" s="226">
        <v>0</v>
      </c>
      <c r="R596" s="226">
        <f>Q596*H596</f>
        <v>0</v>
      </c>
      <c r="S596" s="226">
        <v>0</v>
      </c>
      <c r="T596" s="227">
        <f>S596*H596</f>
        <v>0</v>
      </c>
      <c r="U596" s="38"/>
      <c r="V596" s="38"/>
      <c r="W596" s="38"/>
      <c r="X596" s="38"/>
      <c r="Y596" s="38"/>
      <c r="Z596" s="38"/>
      <c r="AA596" s="38"/>
      <c r="AB596" s="38"/>
      <c r="AC596" s="38"/>
      <c r="AD596" s="38"/>
      <c r="AE596" s="38"/>
      <c r="AR596" s="228" t="s">
        <v>323</v>
      </c>
      <c r="AT596" s="228" t="s">
        <v>152</v>
      </c>
      <c r="AU596" s="228" t="s">
        <v>82</v>
      </c>
      <c r="AY596" s="17" t="s">
        <v>140</v>
      </c>
      <c r="BE596" s="229">
        <f>IF(N596="základní",J596,0)</f>
        <v>0</v>
      </c>
      <c r="BF596" s="229">
        <f>IF(N596="snížená",J596,0)</f>
        <v>0</v>
      </c>
      <c r="BG596" s="229">
        <f>IF(N596="zákl. přenesená",J596,0)</f>
        <v>0</v>
      </c>
      <c r="BH596" s="229">
        <f>IF(N596="sníž. přenesená",J596,0)</f>
        <v>0</v>
      </c>
      <c r="BI596" s="229">
        <f>IF(N596="nulová",J596,0)</f>
        <v>0</v>
      </c>
      <c r="BJ596" s="17" t="s">
        <v>146</v>
      </c>
      <c r="BK596" s="229">
        <f>ROUND(I596*H596,2)</f>
        <v>0</v>
      </c>
      <c r="BL596" s="17" t="s">
        <v>234</v>
      </c>
      <c r="BM596" s="228" t="s">
        <v>1008</v>
      </c>
    </row>
    <row r="597" s="2" customFormat="1">
      <c r="A597" s="38"/>
      <c r="B597" s="39"/>
      <c r="C597" s="40"/>
      <c r="D597" s="230" t="s">
        <v>148</v>
      </c>
      <c r="E597" s="40"/>
      <c r="F597" s="231" t="s">
        <v>1007</v>
      </c>
      <c r="G597" s="40"/>
      <c r="H597" s="40"/>
      <c r="I597" s="232"/>
      <c r="J597" s="40"/>
      <c r="K597" s="40"/>
      <c r="L597" s="44"/>
      <c r="M597" s="233"/>
      <c r="N597" s="234"/>
      <c r="O597" s="92"/>
      <c r="P597" s="92"/>
      <c r="Q597" s="92"/>
      <c r="R597" s="92"/>
      <c r="S597" s="92"/>
      <c r="T597" s="93"/>
      <c r="U597" s="38"/>
      <c r="V597" s="38"/>
      <c r="W597" s="38"/>
      <c r="X597" s="38"/>
      <c r="Y597" s="38"/>
      <c r="Z597" s="38"/>
      <c r="AA597" s="38"/>
      <c r="AB597" s="38"/>
      <c r="AC597" s="38"/>
      <c r="AD597" s="38"/>
      <c r="AE597" s="38"/>
      <c r="AT597" s="17" t="s">
        <v>148</v>
      </c>
      <c r="AU597" s="17" t="s">
        <v>82</v>
      </c>
    </row>
    <row r="598" s="2" customFormat="1" ht="24.15" customHeight="1">
      <c r="A598" s="38"/>
      <c r="B598" s="39"/>
      <c r="C598" s="216" t="s">
        <v>1009</v>
      </c>
      <c r="D598" s="216" t="s">
        <v>142</v>
      </c>
      <c r="E598" s="217" t="s">
        <v>1010</v>
      </c>
      <c r="F598" s="218" t="s">
        <v>1011</v>
      </c>
      <c r="G598" s="219" t="s">
        <v>1002</v>
      </c>
      <c r="H598" s="220">
        <v>50</v>
      </c>
      <c r="I598" s="221"/>
      <c r="J598" s="222">
        <f>ROUND(I598*H598,2)</f>
        <v>0</v>
      </c>
      <c r="K598" s="223"/>
      <c r="L598" s="44"/>
      <c r="M598" s="224" t="s">
        <v>1</v>
      </c>
      <c r="N598" s="225" t="s">
        <v>40</v>
      </c>
      <c r="O598" s="92"/>
      <c r="P598" s="226">
        <f>O598*H598</f>
        <v>0</v>
      </c>
      <c r="Q598" s="226">
        <v>5.0000000000000002E-05</v>
      </c>
      <c r="R598" s="226">
        <f>Q598*H598</f>
        <v>0.0025000000000000001</v>
      </c>
      <c r="S598" s="226">
        <v>0</v>
      </c>
      <c r="T598" s="227">
        <f>S598*H598</f>
        <v>0</v>
      </c>
      <c r="U598" s="38"/>
      <c r="V598" s="38"/>
      <c r="W598" s="38"/>
      <c r="X598" s="38"/>
      <c r="Y598" s="38"/>
      <c r="Z598" s="38"/>
      <c r="AA598" s="38"/>
      <c r="AB598" s="38"/>
      <c r="AC598" s="38"/>
      <c r="AD598" s="38"/>
      <c r="AE598" s="38"/>
      <c r="AR598" s="228" t="s">
        <v>234</v>
      </c>
      <c r="AT598" s="228" t="s">
        <v>142</v>
      </c>
      <c r="AU598" s="228" t="s">
        <v>82</v>
      </c>
      <c r="AY598" s="17" t="s">
        <v>140</v>
      </c>
      <c r="BE598" s="229">
        <f>IF(N598="základní",J598,0)</f>
        <v>0</v>
      </c>
      <c r="BF598" s="229">
        <f>IF(N598="snížená",J598,0)</f>
        <v>0</v>
      </c>
      <c r="BG598" s="229">
        <f>IF(N598="zákl. přenesená",J598,0)</f>
        <v>0</v>
      </c>
      <c r="BH598" s="229">
        <f>IF(N598="sníž. přenesená",J598,0)</f>
        <v>0</v>
      </c>
      <c r="BI598" s="229">
        <f>IF(N598="nulová",J598,0)</f>
        <v>0</v>
      </c>
      <c r="BJ598" s="17" t="s">
        <v>146</v>
      </c>
      <c r="BK598" s="229">
        <f>ROUND(I598*H598,2)</f>
        <v>0</v>
      </c>
      <c r="BL598" s="17" t="s">
        <v>234</v>
      </c>
      <c r="BM598" s="228" t="s">
        <v>1012</v>
      </c>
    </row>
    <row r="599" s="2" customFormat="1">
      <c r="A599" s="38"/>
      <c r="B599" s="39"/>
      <c r="C599" s="40"/>
      <c r="D599" s="230" t="s">
        <v>148</v>
      </c>
      <c r="E599" s="40"/>
      <c r="F599" s="231" t="s">
        <v>1013</v>
      </c>
      <c r="G599" s="40"/>
      <c r="H599" s="40"/>
      <c r="I599" s="232"/>
      <c r="J599" s="40"/>
      <c r="K599" s="40"/>
      <c r="L599" s="44"/>
      <c r="M599" s="233"/>
      <c r="N599" s="234"/>
      <c r="O599" s="92"/>
      <c r="P599" s="92"/>
      <c r="Q599" s="92"/>
      <c r="R599" s="92"/>
      <c r="S599" s="92"/>
      <c r="T599" s="93"/>
      <c r="U599" s="38"/>
      <c r="V599" s="38"/>
      <c r="W599" s="38"/>
      <c r="X599" s="38"/>
      <c r="Y599" s="38"/>
      <c r="Z599" s="38"/>
      <c r="AA599" s="38"/>
      <c r="AB599" s="38"/>
      <c r="AC599" s="38"/>
      <c r="AD599" s="38"/>
      <c r="AE599" s="38"/>
      <c r="AT599" s="17" t="s">
        <v>148</v>
      </c>
      <c r="AU599" s="17" t="s">
        <v>82</v>
      </c>
    </row>
    <row r="600" s="2" customFormat="1" ht="21.75" customHeight="1">
      <c r="A600" s="38"/>
      <c r="B600" s="39"/>
      <c r="C600" s="246" t="s">
        <v>1014</v>
      </c>
      <c r="D600" s="246" t="s">
        <v>152</v>
      </c>
      <c r="E600" s="247" t="s">
        <v>1015</v>
      </c>
      <c r="F600" s="248" t="s">
        <v>1016</v>
      </c>
      <c r="G600" s="249" t="s">
        <v>349</v>
      </c>
      <c r="H600" s="250">
        <v>1</v>
      </c>
      <c r="I600" s="251"/>
      <c r="J600" s="252">
        <f>ROUND(I600*H600,2)</f>
        <v>0</v>
      </c>
      <c r="K600" s="253"/>
      <c r="L600" s="254"/>
      <c r="M600" s="255" t="s">
        <v>1</v>
      </c>
      <c r="N600" s="256" t="s">
        <v>40</v>
      </c>
      <c r="O600" s="92"/>
      <c r="P600" s="226">
        <f>O600*H600</f>
        <v>0</v>
      </c>
      <c r="Q600" s="226">
        <v>0</v>
      </c>
      <c r="R600" s="226">
        <f>Q600*H600</f>
        <v>0</v>
      </c>
      <c r="S600" s="226">
        <v>0</v>
      </c>
      <c r="T600" s="227">
        <f>S600*H600</f>
        <v>0</v>
      </c>
      <c r="U600" s="38"/>
      <c r="V600" s="38"/>
      <c r="W600" s="38"/>
      <c r="X600" s="38"/>
      <c r="Y600" s="38"/>
      <c r="Z600" s="38"/>
      <c r="AA600" s="38"/>
      <c r="AB600" s="38"/>
      <c r="AC600" s="38"/>
      <c r="AD600" s="38"/>
      <c r="AE600" s="38"/>
      <c r="AR600" s="228" t="s">
        <v>323</v>
      </c>
      <c r="AT600" s="228" t="s">
        <v>152</v>
      </c>
      <c r="AU600" s="228" t="s">
        <v>82</v>
      </c>
      <c r="AY600" s="17" t="s">
        <v>140</v>
      </c>
      <c r="BE600" s="229">
        <f>IF(N600="základní",J600,0)</f>
        <v>0</v>
      </c>
      <c r="BF600" s="229">
        <f>IF(N600="snížená",J600,0)</f>
        <v>0</v>
      </c>
      <c r="BG600" s="229">
        <f>IF(N600="zákl. přenesená",J600,0)</f>
        <v>0</v>
      </c>
      <c r="BH600" s="229">
        <f>IF(N600="sníž. přenesená",J600,0)</f>
        <v>0</v>
      </c>
      <c r="BI600" s="229">
        <f>IF(N600="nulová",J600,0)</f>
        <v>0</v>
      </c>
      <c r="BJ600" s="17" t="s">
        <v>146</v>
      </c>
      <c r="BK600" s="229">
        <f>ROUND(I600*H600,2)</f>
        <v>0</v>
      </c>
      <c r="BL600" s="17" t="s">
        <v>234</v>
      </c>
      <c r="BM600" s="228" t="s">
        <v>1017</v>
      </c>
    </row>
    <row r="601" s="2" customFormat="1">
      <c r="A601" s="38"/>
      <c r="B601" s="39"/>
      <c r="C601" s="40"/>
      <c r="D601" s="230" t="s">
        <v>148</v>
      </c>
      <c r="E601" s="40"/>
      <c r="F601" s="231" t="s">
        <v>1016</v>
      </c>
      <c r="G601" s="40"/>
      <c r="H601" s="40"/>
      <c r="I601" s="232"/>
      <c r="J601" s="40"/>
      <c r="K601" s="40"/>
      <c r="L601" s="44"/>
      <c r="M601" s="233"/>
      <c r="N601" s="234"/>
      <c r="O601" s="92"/>
      <c r="P601" s="92"/>
      <c r="Q601" s="92"/>
      <c r="R601" s="92"/>
      <c r="S601" s="92"/>
      <c r="T601" s="93"/>
      <c r="U601" s="38"/>
      <c r="V601" s="38"/>
      <c r="W601" s="38"/>
      <c r="X601" s="38"/>
      <c r="Y601" s="38"/>
      <c r="Z601" s="38"/>
      <c r="AA601" s="38"/>
      <c r="AB601" s="38"/>
      <c r="AC601" s="38"/>
      <c r="AD601" s="38"/>
      <c r="AE601" s="38"/>
      <c r="AT601" s="17" t="s">
        <v>148</v>
      </c>
      <c r="AU601" s="17" t="s">
        <v>82</v>
      </c>
    </row>
    <row r="602" s="2" customFormat="1" ht="24.15" customHeight="1">
      <c r="A602" s="38"/>
      <c r="B602" s="39"/>
      <c r="C602" s="216" t="s">
        <v>1018</v>
      </c>
      <c r="D602" s="216" t="s">
        <v>142</v>
      </c>
      <c r="E602" s="217" t="s">
        <v>1019</v>
      </c>
      <c r="F602" s="218" t="s">
        <v>1020</v>
      </c>
      <c r="G602" s="219" t="s">
        <v>155</v>
      </c>
      <c r="H602" s="220">
        <v>0.0070000000000000001</v>
      </c>
      <c r="I602" s="221"/>
      <c r="J602" s="222">
        <f>ROUND(I602*H602,2)</f>
        <v>0</v>
      </c>
      <c r="K602" s="223"/>
      <c r="L602" s="44"/>
      <c r="M602" s="224" t="s">
        <v>1</v>
      </c>
      <c r="N602" s="225" t="s">
        <v>40</v>
      </c>
      <c r="O602" s="92"/>
      <c r="P602" s="226">
        <f>O602*H602</f>
        <v>0</v>
      </c>
      <c r="Q602" s="226">
        <v>0</v>
      </c>
      <c r="R602" s="226">
        <f>Q602*H602</f>
        <v>0</v>
      </c>
      <c r="S602" s="226">
        <v>0</v>
      </c>
      <c r="T602" s="227">
        <f>S602*H602</f>
        <v>0</v>
      </c>
      <c r="U602" s="38"/>
      <c r="V602" s="38"/>
      <c r="W602" s="38"/>
      <c r="X602" s="38"/>
      <c r="Y602" s="38"/>
      <c r="Z602" s="38"/>
      <c r="AA602" s="38"/>
      <c r="AB602" s="38"/>
      <c r="AC602" s="38"/>
      <c r="AD602" s="38"/>
      <c r="AE602" s="38"/>
      <c r="AR602" s="228" t="s">
        <v>234</v>
      </c>
      <c r="AT602" s="228" t="s">
        <v>142</v>
      </c>
      <c r="AU602" s="228" t="s">
        <v>82</v>
      </c>
      <c r="AY602" s="17" t="s">
        <v>140</v>
      </c>
      <c r="BE602" s="229">
        <f>IF(N602="základní",J602,0)</f>
        <v>0</v>
      </c>
      <c r="BF602" s="229">
        <f>IF(N602="snížená",J602,0)</f>
        <v>0</v>
      </c>
      <c r="BG602" s="229">
        <f>IF(N602="zákl. přenesená",J602,0)</f>
        <v>0</v>
      </c>
      <c r="BH602" s="229">
        <f>IF(N602="sníž. přenesená",J602,0)</f>
        <v>0</v>
      </c>
      <c r="BI602" s="229">
        <f>IF(N602="nulová",J602,0)</f>
        <v>0</v>
      </c>
      <c r="BJ602" s="17" t="s">
        <v>146</v>
      </c>
      <c r="BK602" s="229">
        <f>ROUND(I602*H602,2)</f>
        <v>0</v>
      </c>
      <c r="BL602" s="17" t="s">
        <v>234</v>
      </c>
      <c r="BM602" s="228" t="s">
        <v>1021</v>
      </c>
    </row>
    <row r="603" s="2" customFormat="1">
      <c r="A603" s="38"/>
      <c r="B603" s="39"/>
      <c r="C603" s="40"/>
      <c r="D603" s="230" t="s">
        <v>148</v>
      </c>
      <c r="E603" s="40"/>
      <c r="F603" s="231" t="s">
        <v>1022</v>
      </c>
      <c r="G603" s="40"/>
      <c r="H603" s="40"/>
      <c r="I603" s="232"/>
      <c r="J603" s="40"/>
      <c r="K603" s="40"/>
      <c r="L603" s="44"/>
      <c r="M603" s="233"/>
      <c r="N603" s="234"/>
      <c r="O603" s="92"/>
      <c r="P603" s="92"/>
      <c r="Q603" s="92"/>
      <c r="R603" s="92"/>
      <c r="S603" s="92"/>
      <c r="T603" s="93"/>
      <c r="U603" s="38"/>
      <c r="V603" s="38"/>
      <c r="W603" s="38"/>
      <c r="X603" s="38"/>
      <c r="Y603" s="38"/>
      <c r="Z603" s="38"/>
      <c r="AA603" s="38"/>
      <c r="AB603" s="38"/>
      <c r="AC603" s="38"/>
      <c r="AD603" s="38"/>
      <c r="AE603" s="38"/>
      <c r="AT603" s="17" t="s">
        <v>148</v>
      </c>
      <c r="AU603" s="17" t="s">
        <v>82</v>
      </c>
    </row>
    <row r="604" s="12" customFormat="1" ht="22.8" customHeight="1">
      <c r="A604" s="12"/>
      <c r="B604" s="200"/>
      <c r="C604" s="201"/>
      <c r="D604" s="202" t="s">
        <v>72</v>
      </c>
      <c r="E604" s="214" t="s">
        <v>1023</v>
      </c>
      <c r="F604" s="214" t="s">
        <v>1024</v>
      </c>
      <c r="G604" s="201"/>
      <c r="H604" s="201"/>
      <c r="I604" s="204"/>
      <c r="J604" s="215">
        <f>BK604</f>
        <v>0</v>
      </c>
      <c r="K604" s="201"/>
      <c r="L604" s="206"/>
      <c r="M604" s="207"/>
      <c r="N604" s="208"/>
      <c r="O604" s="208"/>
      <c r="P604" s="209">
        <f>SUM(P605:P633)</f>
        <v>0</v>
      </c>
      <c r="Q604" s="208"/>
      <c r="R604" s="209">
        <f>SUM(R605:R633)</f>
        <v>0.25877974999999998</v>
      </c>
      <c r="S604" s="208"/>
      <c r="T604" s="210">
        <f>SUM(T605:T633)</f>
        <v>0</v>
      </c>
      <c r="U604" s="12"/>
      <c r="V604" s="12"/>
      <c r="W604" s="12"/>
      <c r="X604" s="12"/>
      <c r="Y604" s="12"/>
      <c r="Z604" s="12"/>
      <c r="AA604" s="12"/>
      <c r="AB604" s="12"/>
      <c r="AC604" s="12"/>
      <c r="AD604" s="12"/>
      <c r="AE604" s="12"/>
      <c r="AR604" s="211" t="s">
        <v>82</v>
      </c>
      <c r="AT604" s="212" t="s">
        <v>72</v>
      </c>
      <c r="AU604" s="212" t="s">
        <v>80</v>
      </c>
      <c r="AY604" s="211" t="s">
        <v>140</v>
      </c>
      <c r="BK604" s="213">
        <f>SUM(BK605:BK633)</f>
        <v>0</v>
      </c>
    </row>
    <row r="605" s="2" customFormat="1" ht="16.5" customHeight="1">
      <c r="A605" s="38"/>
      <c r="B605" s="39"/>
      <c r="C605" s="216" t="s">
        <v>1025</v>
      </c>
      <c r="D605" s="216" t="s">
        <v>142</v>
      </c>
      <c r="E605" s="217" t="s">
        <v>1026</v>
      </c>
      <c r="F605" s="218" t="s">
        <v>1027</v>
      </c>
      <c r="G605" s="219" t="s">
        <v>169</v>
      </c>
      <c r="H605" s="220">
        <v>5.6950000000000003</v>
      </c>
      <c r="I605" s="221"/>
      <c r="J605" s="222">
        <f>ROUND(I605*H605,2)</f>
        <v>0</v>
      </c>
      <c r="K605" s="223"/>
      <c r="L605" s="44"/>
      <c r="M605" s="224" t="s">
        <v>1</v>
      </c>
      <c r="N605" s="225" t="s">
        <v>40</v>
      </c>
      <c r="O605" s="92"/>
      <c r="P605" s="226">
        <f>O605*H605</f>
        <v>0</v>
      </c>
      <c r="Q605" s="226">
        <v>0</v>
      </c>
      <c r="R605" s="226">
        <f>Q605*H605</f>
        <v>0</v>
      </c>
      <c r="S605" s="226">
        <v>0</v>
      </c>
      <c r="T605" s="227">
        <f>S605*H605</f>
        <v>0</v>
      </c>
      <c r="U605" s="38"/>
      <c r="V605" s="38"/>
      <c r="W605" s="38"/>
      <c r="X605" s="38"/>
      <c r="Y605" s="38"/>
      <c r="Z605" s="38"/>
      <c r="AA605" s="38"/>
      <c r="AB605" s="38"/>
      <c r="AC605" s="38"/>
      <c r="AD605" s="38"/>
      <c r="AE605" s="38"/>
      <c r="AR605" s="228" t="s">
        <v>234</v>
      </c>
      <c r="AT605" s="228" t="s">
        <v>142</v>
      </c>
      <c r="AU605" s="228" t="s">
        <v>82</v>
      </c>
      <c r="AY605" s="17" t="s">
        <v>140</v>
      </c>
      <c r="BE605" s="229">
        <f>IF(N605="základní",J605,0)</f>
        <v>0</v>
      </c>
      <c r="BF605" s="229">
        <f>IF(N605="snížená",J605,0)</f>
        <v>0</v>
      </c>
      <c r="BG605" s="229">
        <f>IF(N605="zákl. přenesená",J605,0)</f>
        <v>0</v>
      </c>
      <c r="BH605" s="229">
        <f>IF(N605="sníž. přenesená",J605,0)</f>
        <v>0</v>
      </c>
      <c r="BI605" s="229">
        <f>IF(N605="nulová",J605,0)</f>
        <v>0</v>
      </c>
      <c r="BJ605" s="17" t="s">
        <v>146</v>
      </c>
      <c r="BK605" s="229">
        <f>ROUND(I605*H605,2)</f>
        <v>0</v>
      </c>
      <c r="BL605" s="17" t="s">
        <v>234</v>
      </c>
      <c r="BM605" s="228" t="s">
        <v>1028</v>
      </c>
    </row>
    <row r="606" s="2" customFormat="1">
      <c r="A606" s="38"/>
      <c r="B606" s="39"/>
      <c r="C606" s="40"/>
      <c r="D606" s="230" t="s">
        <v>148</v>
      </c>
      <c r="E606" s="40"/>
      <c r="F606" s="231" t="s">
        <v>1029</v>
      </c>
      <c r="G606" s="40"/>
      <c r="H606" s="40"/>
      <c r="I606" s="232"/>
      <c r="J606" s="40"/>
      <c r="K606" s="40"/>
      <c r="L606" s="44"/>
      <c r="M606" s="233"/>
      <c r="N606" s="234"/>
      <c r="O606" s="92"/>
      <c r="P606" s="92"/>
      <c r="Q606" s="92"/>
      <c r="R606" s="92"/>
      <c r="S606" s="92"/>
      <c r="T606" s="93"/>
      <c r="U606" s="38"/>
      <c r="V606" s="38"/>
      <c r="W606" s="38"/>
      <c r="X606" s="38"/>
      <c r="Y606" s="38"/>
      <c r="Z606" s="38"/>
      <c r="AA606" s="38"/>
      <c r="AB606" s="38"/>
      <c r="AC606" s="38"/>
      <c r="AD606" s="38"/>
      <c r="AE606" s="38"/>
      <c r="AT606" s="17" t="s">
        <v>148</v>
      </c>
      <c r="AU606" s="17" t="s">
        <v>82</v>
      </c>
    </row>
    <row r="607" s="13" customFormat="1">
      <c r="A607" s="13"/>
      <c r="B607" s="235"/>
      <c r="C607" s="236"/>
      <c r="D607" s="230" t="s">
        <v>150</v>
      </c>
      <c r="E607" s="237" t="s">
        <v>1</v>
      </c>
      <c r="F607" s="238" t="s">
        <v>192</v>
      </c>
      <c r="G607" s="236"/>
      <c r="H607" s="239">
        <v>5.6950000000000003</v>
      </c>
      <c r="I607" s="240"/>
      <c r="J607" s="236"/>
      <c r="K607" s="236"/>
      <c r="L607" s="241"/>
      <c r="M607" s="242"/>
      <c r="N607" s="243"/>
      <c r="O607" s="243"/>
      <c r="P607" s="243"/>
      <c r="Q607" s="243"/>
      <c r="R607" s="243"/>
      <c r="S607" s="243"/>
      <c r="T607" s="244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245" t="s">
        <v>150</v>
      </c>
      <c r="AU607" s="245" t="s">
        <v>82</v>
      </c>
      <c r="AV607" s="13" t="s">
        <v>82</v>
      </c>
      <c r="AW607" s="13" t="s">
        <v>30</v>
      </c>
      <c r="AX607" s="13" t="s">
        <v>80</v>
      </c>
      <c r="AY607" s="245" t="s">
        <v>140</v>
      </c>
    </row>
    <row r="608" s="2" customFormat="1" ht="16.5" customHeight="1">
      <c r="A608" s="38"/>
      <c r="B608" s="39"/>
      <c r="C608" s="216" t="s">
        <v>1030</v>
      </c>
      <c r="D608" s="216" t="s">
        <v>142</v>
      </c>
      <c r="E608" s="217" t="s">
        <v>1031</v>
      </c>
      <c r="F608" s="218" t="s">
        <v>1032</v>
      </c>
      <c r="G608" s="219" t="s">
        <v>169</v>
      </c>
      <c r="H608" s="220">
        <v>5.6950000000000003</v>
      </c>
      <c r="I608" s="221"/>
      <c r="J608" s="222">
        <f>ROUND(I608*H608,2)</f>
        <v>0</v>
      </c>
      <c r="K608" s="223"/>
      <c r="L608" s="44"/>
      <c r="M608" s="224" t="s">
        <v>1</v>
      </c>
      <c r="N608" s="225" t="s">
        <v>40</v>
      </c>
      <c r="O608" s="92"/>
      <c r="P608" s="226">
        <f>O608*H608</f>
        <v>0</v>
      </c>
      <c r="Q608" s="226">
        <v>0.00029999999999999997</v>
      </c>
      <c r="R608" s="226">
        <f>Q608*H608</f>
        <v>0.0017085</v>
      </c>
      <c r="S608" s="226">
        <v>0</v>
      </c>
      <c r="T608" s="227">
        <f>S608*H608</f>
        <v>0</v>
      </c>
      <c r="U608" s="38"/>
      <c r="V608" s="38"/>
      <c r="W608" s="38"/>
      <c r="X608" s="38"/>
      <c r="Y608" s="38"/>
      <c r="Z608" s="38"/>
      <c r="AA608" s="38"/>
      <c r="AB608" s="38"/>
      <c r="AC608" s="38"/>
      <c r="AD608" s="38"/>
      <c r="AE608" s="38"/>
      <c r="AR608" s="228" t="s">
        <v>234</v>
      </c>
      <c r="AT608" s="228" t="s">
        <v>142</v>
      </c>
      <c r="AU608" s="228" t="s">
        <v>82</v>
      </c>
      <c r="AY608" s="17" t="s">
        <v>140</v>
      </c>
      <c r="BE608" s="229">
        <f>IF(N608="základní",J608,0)</f>
        <v>0</v>
      </c>
      <c r="BF608" s="229">
        <f>IF(N608="snížená",J608,0)</f>
        <v>0</v>
      </c>
      <c r="BG608" s="229">
        <f>IF(N608="zákl. přenesená",J608,0)</f>
        <v>0</v>
      </c>
      <c r="BH608" s="229">
        <f>IF(N608="sníž. přenesená",J608,0)</f>
        <v>0</v>
      </c>
      <c r="BI608" s="229">
        <f>IF(N608="nulová",J608,0)</f>
        <v>0</v>
      </c>
      <c r="BJ608" s="17" t="s">
        <v>146</v>
      </c>
      <c r="BK608" s="229">
        <f>ROUND(I608*H608,2)</f>
        <v>0</v>
      </c>
      <c r="BL608" s="17" t="s">
        <v>234</v>
      </c>
      <c r="BM608" s="228" t="s">
        <v>1033</v>
      </c>
    </row>
    <row r="609" s="2" customFormat="1">
      <c r="A609" s="38"/>
      <c r="B609" s="39"/>
      <c r="C609" s="40"/>
      <c r="D609" s="230" t="s">
        <v>148</v>
      </c>
      <c r="E609" s="40"/>
      <c r="F609" s="231" t="s">
        <v>1034</v>
      </c>
      <c r="G609" s="40"/>
      <c r="H609" s="40"/>
      <c r="I609" s="232"/>
      <c r="J609" s="40"/>
      <c r="K609" s="40"/>
      <c r="L609" s="44"/>
      <c r="M609" s="233"/>
      <c r="N609" s="234"/>
      <c r="O609" s="92"/>
      <c r="P609" s="92"/>
      <c r="Q609" s="92"/>
      <c r="R609" s="92"/>
      <c r="S609" s="92"/>
      <c r="T609" s="93"/>
      <c r="U609" s="38"/>
      <c r="V609" s="38"/>
      <c r="W609" s="38"/>
      <c r="X609" s="38"/>
      <c r="Y609" s="38"/>
      <c r="Z609" s="38"/>
      <c r="AA609" s="38"/>
      <c r="AB609" s="38"/>
      <c r="AC609" s="38"/>
      <c r="AD609" s="38"/>
      <c r="AE609" s="38"/>
      <c r="AT609" s="17" t="s">
        <v>148</v>
      </c>
      <c r="AU609" s="17" t="s">
        <v>82</v>
      </c>
    </row>
    <row r="610" s="13" customFormat="1">
      <c r="A610" s="13"/>
      <c r="B610" s="235"/>
      <c r="C610" s="236"/>
      <c r="D610" s="230" t="s">
        <v>150</v>
      </c>
      <c r="E610" s="237" t="s">
        <v>1</v>
      </c>
      <c r="F610" s="238" t="s">
        <v>192</v>
      </c>
      <c r="G610" s="236"/>
      <c r="H610" s="239">
        <v>5.6950000000000003</v>
      </c>
      <c r="I610" s="240"/>
      <c r="J610" s="236"/>
      <c r="K610" s="236"/>
      <c r="L610" s="241"/>
      <c r="M610" s="242"/>
      <c r="N610" s="243"/>
      <c r="O610" s="243"/>
      <c r="P610" s="243"/>
      <c r="Q610" s="243"/>
      <c r="R610" s="243"/>
      <c r="S610" s="243"/>
      <c r="T610" s="244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T610" s="245" t="s">
        <v>150</v>
      </c>
      <c r="AU610" s="245" t="s">
        <v>82</v>
      </c>
      <c r="AV610" s="13" t="s">
        <v>82</v>
      </c>
      <c r="AW610" s="13" t="s">
        <v>30</v>
      </c>
      <c r="AX610" s="13" t="s">
        <v>80</v>
      </c>
      <c r="AY610" s="245" t="s">
        <v>140</v>
      </c>
    </row>
    <row r="611" s="2" customFormat="1" ht="24.15" customHeight="1">
      <c r="A611" s="38"/>
      <c r="B611" s="39"/>
      <c r="C611" s="216" t="s">
        <v>1035</v>
      </c>
      <c r="D611" s="216" t="s">
        <v>142</v>
      </c>
      <c r="E611" s="217" t="s">
        <v>1036</v>
      </c>
      <c r="F611" s="218" t="s">
        <v>1037</v>
      </c>
      <c r="G611" s="219" t="s">
        <v>169</v>
      </c>
      <c r="H611" s="220">
        <v>5.6950000000000003</v>
      </c>
      <c r="I611" s="221"/>
      <c r="J611" s="222">
        <f>ROUND(I611*H611,2)</f>
        <v>0</v>
      </c>
      <c r="K611" s="223"/>
      <c r="L611" s="44"/>
      <c r="M611" s="224" t="s">
        <v>1</v>
      </c>
      <c r="N611" s="225" t="s">
        <v>40</v>
      </c>
      <c r="O611" s="92"/>
      <c r="P611" s="226">
        <f>O611*H611</f>
        <v>0</v>
      </c>
      <c r="Q611" s="226">
        <v>0.0075799999999999999</v>
      </c>
      <c r="R611" s="226">
        <f>Q611*H611</f>
        <v>0.043168100000000001</v>
      </c>
      <c r="S611" s="226">
        <v>0</v>
      </c>
      <c r="T611" s="227">
        <f>S611*H611</f>
        <v>0</v>
      </c>
      <c r="U611" s="38"/>
      <c r="V611" s="38"/>
      <c r="W611" s="38"/>
      <c r="X611" s="38"/>
      <c r="Y611" s="38"/>
      <c r="Z611" s="38"/>
      <c r="AA611" s="38"/>
      <c r="AB611" s="38"/>
      <c r="AC611" s="38"/>
      <c r="AD611" s="38"/>
      <c r="AE611" s="38"/>
      <c r="AR611" s="228" t="s">
        <v>234</v>
      </c>
      <c r="AT611" s="228" t="s">
        <v>142</v>
      </c>
      <c r="AU611" s="228" t="s">
        <v>82</v>
      </c>
      <c r="AY611" s="17" t="s">
        <v>140</v>
      </c>
      <c r="BE611" s="229">
        <f>IF(N611="základní",J611,0)</f>
        <v>0</v>
      </c>
      <c r="BF611" s="229">
        <f>IF(N611="snížená",J611,0)</f>
        <v>0</v>
      </c>
      <c r="BG611" s="229">
        <f>IF(N611="zákl. přenesená",J611,0)</f>
        <v>0</v>
      </c>
      <c r="BH611" s="229">
        <f>IF(N611="sníž. přenesená",J611,0)</f>
        <v>0</v>
      </c>
      <c r="BI611" s="229">
        <f>IF(N611="nulová",J611,0)</f>
        <v>0</v>
      </c>
      <c r="BJ611" s="17" t="s">
        <v>146</v>
      </c>
      <c r="BK611" s="229">
        <f>ROUND(I611*H611,2)</f>
        <v>0</v>
      </c>
      <c r="BL611" s="17" t="s">
        <v>234</v>
      </c>
      <c r="BM611" s="228" t="s">
        <v>1038</v>
      </c>
    </row>
    <row r="612" s="2" customFormat="1">
      <c r="A612" s="38"/>
      <c r="B612" s="39"/>
      <c r="C612" s="40"/>
      <c r="D612" s="230" t="s">
        <v>148</v>
      </c>
      <c r="E612" s="40"/>
      <c r="F612" s="231" t="s">
        <v>1039</v>
      </c>
      <c r="G612" s="40"/>
      <c r="H612" s="40"/>
      <c r="I612" s="232"/>
      <c r="J612" s="40"/>
      <c r="K612" s="40"/>
      <c r="L612" s="44"/>
      <c r="M612" s="233"/>
      <c r="N612" s="234"/>
      <c r="O612" s="92"/>
      <c r="P612" s="92"/>
      <c r="Q612" s="92"/>
      <c r="R612" s="92"/>
      <c r="S612" s="92"/>
      <c r="T612" s="93"/>
      <c r="U612" s="38"/>
      <c r="V612" s="38"/>
      <c r="W612" s="38"/>
      <c r="X612" s="38"/>
      <c r="Y612" s="38"/>
      <c r="Z612" s="38"/>
      <c r="AA612" s="38"/>
      <c r="AB612" s="38"/>
      <c r="AC612" s="38"/>
      <c r="AD612" s="38"/>
      <c r="AE612" s="38"/>
      <c r="AT612" s="17" t="s">
        <v>148</v>
      </c>
      <c r="AU612" s="17" t="s">
        <v>82</v>
      </c>
    </row>
    <row r="613" s="13" customFormat="1">
      <c r="A613" s="13"/>
      <c r="B613" s="235"/>
      <c r="C613" s="236"/>
      <c r="D613" s="230" t="s">
        <v>150</v>
      </c>
      <c r="E613" s="237" t="s">
        <v>1</v>
      </c>
      <c r="F613" s="238" t="s">
        <v>192</v>
      </c>
      <c r="G613" s="236"/>
      <c r="H613" s="239">
        <v>5.6950000000000003</v>
      </c>
      <c r="I613" s="240"/>
      <c r="J613" s="236"/>
      <c r="K613" s="236"/>
      <c r="L613" s="241"/>
      <c r="M613" s="242"/>
      <c r="N613" s="243"/>
      <c r="O613" s="243"/>
      <c r="P613" s="243"/>
      <c r="Q613" s="243"/>
      <c r="R613" s="243"/>
      <c r="S613" s="243"/>
      <c r="T613" s="244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245" t="s">
        <v>150</v>
      </c>
      <c r="AU613" s="245" t="s">
        <v>82</v>
      </c>
      <c r="AV613" s="13" t="s">
        <v>82</v>
      </c>
      <c r="AW613" s="13" t="s">
        <v>30</v>
      </c>
      <c r="AX613" s="13" t="s">
        <v>80</v>
      </c>
      <c r="AY613" s="245" t="s">
        <v>140</v>
      </c>
    </row>
    <row r="614" s="2" customFormat="1" ht="33" customHeight="1">
      <c r="A614" s="38"/>
      <c r="B614" s="39"/>
      <c r="C614" s="216" t="s">
        <v>1040</v>
      </c>
      <c r="D614" s="216" t="s">
        <v>142</v>
      </c>
      <c r="E614" s="217" t="s">
        <v>1041</v>
      </c>
      <c r="F614" s="218" t="s">
        <v>1042</v>
      </c>
      <c r="G614" s="219" t="s">
        <v>163</v>
      </c>
      <c r="H614" s="220">
        <v>9.3000000000000007</v>
      </c>
      <c r="I614" s="221"/>
      <c r="J614" s="222">
        <f>ROUND(I614*H614,2)</f>
        <v>0</v>
      </c>
      <c r="K614" s="223"/>
      <c r="L614" s="44"/>
      <c r="M614" s="224" t="s">
        <v>1</v>
      </c>
      <c r="N614" s="225" t="s">
        <v>40</v>
      </c>
      <c r="O614" s="92"/>
      <c r="P614" s="226">
        <f>O614*H614</f>
        <v>0</v>
      </c>
      <c r="Q614" s="226">
        <v>0.00042999999999999999</v>
      </c>
      <c r="R614" s="226">
        <f>Q614*H614</f>
        <v>0.003999</v>
      </c>
      <c r="S614" s="226">
        <v>0</v>
      </c>
      <c r="T614" s="227">
        <f>S614*H614</f>
        <v>0</v>
      </c>
      <c r="U614" s="38"/>
      <c r="V614" s="38"/>
      <c r="W614" s="38"/>
      <c r="X614" s="38"/>
      <c r="Y614" s="38"/>
      <c r="Z614" s="38"/>
      <c r="AA614" s="38"/>
      <c r="AB614" s="38"/>
      <c r="AC614" s="38"/>
      <c r="AD614" s="38"/>
      <c r="AE614" s="38"/>
      <c r="AR614" s="228" t="s">
        <v>234</v>
      </c>
      <c r="AT614" s="228" t="s">
        <v>142</v>
      </c>
      <c r="AU614" s="228" t="s">
        <v>82</v>
      </c>
      <c r="AY614" s="17" t="s">
        <v>140</v>
      </c>
      <c r="BE614" s="229">
        <f>IF(N614="základní",J614,0)</f>
        <v>0</v>
      </c>
      <c r="BF614" s="229">
        <f>IF(N614="snížená",J614,0)</f>
        <v>0</v>
      </c>
      <c r="BG614" s="229">
        <f>IF(N614="zákl. přenesená",J614,0)</f>
        <v>0</v>
      </c>
      <c r="BH614" s="229">
        <f>IF(N614="sníž. přenesená",J614,0)</f>
        <v>0</v>
      </c>
      <c r="BI614" s="229">
        <f>IF(N614="nulová",J614,0)</f>
        <v>0</v>
      </c>
      <c r="BJ614" s="17" t="s">
        <v>146</v>
      </c>
      <c r="BK614" s="229">
        <f>ROUND(I614*H614,2)</f>
        <v>0</v>
      </c>
      <c r="BL614" s="17" t="s">
        <v>234</v>
      </c>
      <c r="BM614" s="228" t="s">
        <v>1043</v>
      </c>
    </row>
    <row r="615" s="2" customFormat="1">
      <c r="A615" s="38"/>
      <c r="B615" s="39"/>
      <c r="C615" s="40"/>
      <c r="D615" s="230" t="s">
        <v>148</v>
      </c>
      <c r="E615" s="40"/>
      <c r="F615" s="231" t="s">
        <v>1044</v>
      </c>
      <c r="G615" s="40"/>
      <c r="H615" s="40"/>
      <c r="I615" s="232"/>
      <c r="J615" s="40"/>
      <c r="K615" s="40"/>
      <c r="L615" s="44"/>
      <c r="M615" s="233"/>
      <c r="N615" s="234"/>
      <c r="O615" s="92"/>
      <c r="P615" s="92"/>
      <c r="Q615" s="92"/>
      <c r="R615" s="92"/>
      <c r="S615" s="92"/>
      <c r="T615" s="93"/>
      <c r="U615" s="38"/>
      <c r="V615" s="38"/>
      <c r="W615" s="38"/>
      <c r="X615" s="38"/>
      <c r="Y615" s="38"/>
      <c r="Z615" s="38"/>
      <c r="AA615" s="38"/>
      <c r="AB615" s="38"/>
      <c r="AC615" s="38"/>
      <c r="AD615" s="38"/>
      <c r="AE615" s="38"/>
      <c r="AT615" s="17" t="s">
        <v>148</v>
      </c>
      <c r="AU615" s="17" t="s">
        <v>82</v>
      </c>
    </row>
    <row r="616" s="13" customFormat="1">
      <c r="A616" s="13"/>
      <c r="B616" s="235"/>
      <c r="C616" s="236"/>
      <c r="D616" s="230" t="s">
        <v>150</v>
      </c>
      <c r="E616" s="237" t="s">
        <v>1</v>
      </c>
      <c r="F616" s="238" t="s">
        <v>1045</v>
      </c>
      <c r="G616" s="236"/>
      <c r="H616" s="239">
        <v>9.3000000000000007</v>
      </c>
      <c r="I616" s="240"/>
      <c r="J616" s="236"/>
      <c r="K616" s="236"/>
      <c r="L616" s="241"/>
      <c r="M616" s="242"/>
      <c r="N616" s="243"/>
      <c r="O616" s="243"/>
      <c r="P616" s="243"/>
      <c r="Q616" s="243"/>
      <c r="R616" s="243"/>
      <c r="S616" s="243"/>
      <c r="T616" s="244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245" t="s">
        <v>150</v>
      </c>
      <c r="AU616" s="245" t="s">
        <v>82</v>
      </c>
      <c r="AV616" s="13" t="s">
        <v>82</v>
      </c>
      <c r="AW616" s="13" t="s">
        <v>30</v>
      </c>
      <c r="AX616" s="13" t="s">
        <v>80</v>
      </c>
      <c r="AY616" s="245" t="s">
        <v>140</v>
      </c>
    </row>
    <row r="617" s="2" customFormat="1" ht="24.15" customHeight="1">
      <c r="A617" s="38"/>
      <c r="B617" s="39"/>
      <c r="C617" s="246" t="s">
        <v>1046</v>
      </c>
      <c r="D617" s="246" t="s">
        <v>152</v>
      </c>
      <c r="E617" s="247" t="s">
        <v>1047</v>
      </c>
      <c r="F617" s="248" t="s">
        <v>1048</v>
      </c>
      <c r="G617" s="249" t="s">
        <v>163</v>
      </c>
      <c r="H617" s="250">
        <v>10.23</v>
      </c>
      <c r="I617" s="251"/>
      <c r="J617" s="252">
        <f>ROUND(I617*H617,2)</f>
        <v>0</v>
      </c>
      <c r="K617" s="253"/>
      <c r="L617" s="254"/>
      <c r="M617" s="255" t="s">
        <v>1</v>
      </c>
      <c r="N617" s="256" t="s">
        <v>40</v>
      </c>
      <c r="O617" s="92"/>
      <c r="P617" s="226">
        <f>O617*H617</f>
        <v>0</v>
      </c>
      <c r="Q617" s="226">
        <v>0.00198</v>
      </c>
      <c r="R617" s="226">
        <f>Q617*H617</f>
        <v>0.0202554</v>
      </c>
      <c r="S617" s="226">
        <v>0</v>
      </c>
      <c r="T617" s="227">
        <f>S617*H617</f>
        <v>0</v>
      </c>
      <c r="U617" s="38"/>
      <c r="V617" s="38"/>
      <c r="W617" s="38"/>
      <c r="X617" s="38"/>
      <c r="Y617" s="38"/>
      <c r="Z617" s="38"/>
      <c r="AA617" s="38"/>
      <c r="AB617" s="38"/>
      <c r="AC617" s="38"/>
      <c r="AD617" s="38"/>
      <c r="AE617" s="38"/>
      <c r="AR617" s="228" t="s">
        <v>323</v>
      </c>
      <c r="AT617" s="228" t="s">
        <v>152</v>
      </c>
      <c r="AU617" s="228" t="s">
        <v>82</v>
      </c>
      <c r="AY617" s="17" t="s">
        <v>140</v>
      </c>
      <c r="BE617" s="229">
        <f>IF(N617="základní",J617,0)</f>
        <v>0</v>
      </c>
      <c r="BF617" s="229">
        <f>IF(N617="snížená",J617,0)</f>
        <v>0</v>
      </c>
      <c r="BG617" s="229">
        <f>IF(N617="zákl. přenesená",J617,0)</f>
        <v>0</v>
      </c>
      <c r="BH617" s="229">
        <f>IF(N617="sníž. přenesená",J617,0)</f>
        <v>0</v>
      </c>
      <c r="BI617" s="229">
        <f>IF(N617="nulová",J617,0)</f>
        <v>0</v>
      </c>
      <c r="BJ617" s="17" t="s">
        <v>146</v>
      </c>
      <c r="BK617" s="229">
        <f>ROUND(I617*H617,2)</f>
        <v>0</v>
      </c>
      <c r="BL617" s="17" t="s">
        <v>234</v>
      </c>
      <c r="BM617" s="228" t="s">
        <v>1049</v>
      </c>
    </row>
    <row r="618" s="2" customFormat="1">
      <c r="A618" s="38"/>
      <c r="B618" s="39"/>
      <c r="C618" s="40"/>
      <c r="D618" s="230" t="s">
        <v>148</v>
      </c>
      <c r="E618" s="40"/>
      <c r="F618" s="231" t="s">
        <v>1048</v>
      </c>
      <c r="G618" s="40"/>
      <c r="H618" s="40"/>
      <c r="I618" s="232"/>
      <c r="J618" s="40"/>
      <c r="K618" s="40"/>
      <c r="L618" s="44"/>
      <c r="M618" s="233"/>
      <c r="N618" s="234"/>
      <c r="O618" s="92"/>
      <c r="P618" s="92"/>
      <c r="Q618" s="92"/>
      <c r="R618" s="92"/>
      <c r="S618" s="92"/>
      <c r="T618" s="93"/>
      <c r="U618" s="38"/>
      <c r="V618" s="38"/>
      <c r="W618" s="38"/>
      <c r="X618" s="38"/>
      <c r="Y618" s="38"/>
      <c r="Z618" s="38"/>
      <c r="AA618" s="38"/>
      <c r="AB618" s="38"/>
      <c r="AC618" s="38"/>
      <c r="AD618" s="38"/>
      <c r="AE618" s="38"/>
      <c r="AT618" s="17" t="s">
        <v>148</v>
      </c>
      <c r="AU618" s="17" t="s">
        <v>82</v>
      </c>
    </row>
    <row r="619" s="13" customFormat="1">
      <c r="A619" s="13"/>
      <c r="B619" s="235"/>
      <c r="C619" s="236"/>
      <c r="D619" s="230" t="s">
        <v>150</v>
      </c>
      <c r="E619" s="236"/>
      <c r="F619" s="238" t="s">
        <v>1050</v>
      </c>
      <c r="G619" s="236"/>
      <c r="H619" s="239">
        <v>10.23</v>
      </c>
      <c r="I619" s="240"/>
      <c r="J619" s="236"/>
      <c r="K619" s="236"/>
      <c r="L619" s="241"/>
      <c r="M619" s="242"/>
      <c r="N619" s="243"/>
      <c r="O619" s="243"/>
      <c r="P619" s="243"/>
      <c r="Q619" s="243"/>
      <c r="R619" s="243"/>
      <c r="S619" s="243"/>
      <c r="T619" s="244"/>
      <c r="U619" s="13"/>
      <c r="V619" s="13"/>
      <c r="W619" s="13"/>
      <c r="X619" s="13"/>
      <c r="Y619" s="13"/>
      <c r="Z619" s="13"/>
      <c r="AA619" s="13"/>
      <c r="AB619" s="13"/>
      <c r="AC619" s="13"/>
      <c r="AD619" s="13"/>
      <c r="AE619" s="13"/>
      <c r="AT619" s="245" t="s">
        <v>150</v>
      </c>
      <c r="AU619" s="245" t="s">
        <v>82</v>
      </c>
      <c r="AV619" s="13" t="s">
        <v>82</v>
      </c>
      <c r="AW619" s="13" t="s">
        <v>4</v>
      </c>
      <c r="AX619" s="13" t="s">
        <v>80</v>
      </c>
      <c r="AY619" s="245" t="s">
        <v>140</v>
      </c>
    </row>
    <row r="620" s="2" customFormat="1" ht="33" customHeight="1">
      <c r="A620" s="38"/>
      <c r="B620" s="39"/>
      <c r="C620" s="216" t="s">
        <v>1051</v>
      </c>
      <c r="D620" s="216" t="s">
        <v>142</v>
      </c>
      <c r="E620" s="217" t="s">
        <v>1052</v>
      </c>
      <c r="F620" s="218" t="s">
        <v>1053</v>
      </c>
      <c r="G620" s="219" t="s">
        <v>169</v>
      </c>
      <c r="H620" s="220">
        <v>5.6950000000000003</v>
      </c>
      <c r="I620" s="221"/>
      <c r="J620" s="222">
        <f>ROUND(I620*H620,2)</f>
        <v>0</v>
      </c>
      <c r="K620" s="223"/>
      <c r="L620" s="44"/>
      <c r="M620" s="224" t="s">
        <v>1</v>
      </c>
      <c r="N620" s="225" t="s">
        <v>40</v>
      </c>
      <c r="O620" s="92"/>
      <c r="P620" s="226">
        <f>O620*H620</f>
        <v>0</v>
      </c>
      <c r="Q620" s="226">
        <v>0.0075500000000000003</v>
      </c>
      <c r="R620" s="226">
        <f>Q620*H620</f>
        <v>0.042997250000000001</v>
      </c>
      <c r="S620" s="226">
        <v>0</v>
      </c>
      <c r="T620" s="227">
        <f>S620*H620</f>
        <v>0</v>
      </c>
      <c r="U620" s="38"/>
      <c r="V620" s="38"/>
      <c r="W620" s="38"/>
      <c r="X620" s="38"/>
      <c r="Y620" s="38"/>
      <c r="Z620" s="38"/>
      <c r="AA620" s="38"/>
      <c r="AB620" s="38"/>
      <c r="AC620" s="38"/>
      <c r="AD620" s="38"/>
      <c r="AE620" s="38"/>
      <c r="AR620" s="228" t="s">
        <v>234</v>
      </c>
      <c r="AT620" s="228" t="s">
        <v>142</v>
      </c>
      <c r="AU620" s="228" t="s">
        <v>82</v>
      </c>
      <c r="AY620" s="17" t="s">
        <v>140</v>
      </c>
      <c r="BE620" s="229">
        <f>IF(N620="základní",J620,0)</f>
        <v>0</v>
      </c>
      <c r="BF620" s="229">
        <f>IF(N620="snížená",J620,0)</f>
        <v>0</v>
      </c>
      <c r="BG620" s="229">
        <f>IF(N620="zákl. přenesená",J620,0)</f>
        <v>0</v>
      </c>
      <c r="BH620" s="229">
        <f>IF(N620="sníž. přenesená",J620,0)</f>
        <v>0</v>
      </c>
      <c r="BI620" s="229">
        <f>IF(N620="nulová",J620,0)</f>
        <v>0</v>
      </c>
      <c r="BJ620" s="17" t="s">
        <v>146</v>
      </c>
      <c r="BK620" s="229">
        <f>ROUND(I620*H620,2)</f>
        <v>0</v>
      </c>
      <c r="BL620" s="17" t="s">
        <v>234</v>
      </c>
      <c r="BM620" s="228" t="s">
        <v>1054</v>
      </c>
    </row>
    <row r="621" s="2" customFormat="1">
      <c r="A621" s="38"/>
      <c r="B621" s="39"/>
      <c r="C621" s="40"/>
      <c r="D621" s="230" t="s">
        <v>148</v>
      </c>
      <c r="E621" s="40"/>
      <c r="F621" s="231" t="s">
        <v>1055</v>
      </c>
      <c r="G621" s="40"/>
      <c r="H621" s="40"/>
      <c r="I621" s="232"/>
      <c r="J621" s="40"/>
      <c r="K621" s="40"/>
      <c r="L621" s="44"/>
      <c r="M621" s="233"/>
      <c r="N621" s="234"/>
      <c r="O621" s="92"/>
      <c r="P621" s="92"/>
      <c r="Q621" s="92"/>
      <c r="R621" s="92"/>
      <c r="S621" s="92"/>
      <c r="T621" s="93"/>
      <c r="U621" s="38"/>
      <c r="V621" s="38"/>
      <c r="W621" s="38"/>
      <c r="X621" s="38"/>
      <c r="Y621" s="38"/>
      <c r="Z621" s="38"/>
      <c r="AA621" s="38"/>
      <c r="AB621" s="38"/>
      <c r="AC621" s="38"/>
      <c r="AD621" s="38"/>
      <c r="AE621" s="38"/>
      <c r="AT621" s="17" t="s">
        <v>148</v>
      </c>
      <c r="AU621" s="17" t="s">
        <v>82</v>
      </c>
    </row>
    <row r="622" s="13" customFormat="1">
      <c r="A622" s="13"/>
      <c r="B622" s="235"/>
      <c r="C622" s="236"/>
      <c r="D622" s="230" t="s">
        <v>150</v>
      </c>
      <c r="E622" s="237" t="s">
        <v>1</v>
      </c>
      <c r="F622" s="238" t="s">
        <v>192</v>
      </c>
      <c r="G622" s="236"/>
      <c r="H622" s="239">
        <v>5.6950000000000003</v>
      </c>
      <c r="I622" s="240"/>
      <c r="J622" s="236"/>
      <c r="K622" s="236"/>
      <c r="L622" s="241"/>
      <c r="M622" s="242"/>
      <c r="N622" s="243"/>
      <c r="O622" s="243"/>
      <c r="P622" s="243"/>
      <c r="Q622" s="243"/>
      <c r="R622" s="243"/>
      <c r="S622" s="243"/>
      <c r="T622" s="244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T622" s="245" t="s">
        <v>150</v>
      </c>
      <c r="AU622" s="245" t="s">
        <v>82</v>
      </c>
      <c r="AV622" s="13" t="s">
        <v>82</v>
      </c>
      <c r="AW622" s="13" t="s">
        <v>30</v>
      </c>
      <c r="AX622" s="13" t="s">
        <v>80</v>
      </c>
      <c r="AY622" s="245" t="s">
        <v>140</v>
      </c>
    </row>
    <row r="623" s="2" customFormat="1" ht="24.15" customHeight="1">
      <c r="A623" s="38"/>
      <c r="B623" s="39"/>
      <c r="C623" s="246" t="s">
        <v>1056</v>
      </c>
      <c r="D623" s="246" t="s">
        <v>152</v>
      </c>
      <c r="E623" s="247" t="s">
        <v>1057</v>
      </c>
      <c r="F623" s="248" t="s">
        <v>1058</v>
      </c>
      <c r="G623" s="249" t="s">
        <v>169</v>
      </c>
      <c r="H623" s="250">
        <v>6.2649999999999997</v>
      </c>
      <c r="I623" s="251"/>
      <c r="J623" s="252">
        <f>ROUND(I623*H623,2)</f>
        <v>0</v>
      </c>
      <c r="K623" s="253"/>
      <c r="L623" s="254"/>
      <c r="M623" s="255" t="s">
        <v>1</v>
      </c>
      <c r="N623" s="256" t="s">
        <v>40</v>
      </c>
      <c r="O623" s="92"/>
      <c r="P623" s="226">
        <f>O623*H623</f>
        <v>0</v>
      </c>
      <c r="Q623" s="226">
        <v>0.021999999999999999</v>
      </c>
      <c r="R623" s="226">
        <f>Q623*H623</f>
        <v>0.13782999999999998</v>
      </c>
      <c r="S623" s="226">
        <v>0</v>
      </c>
      <c r="T623" s="227">
        <f>S623*H623</f>
        <v>0</v>
      </c>
      <c r="U623" s="38"/>
      <c r="V623" s="38"/>
      <c r="W623" s="38"/>
      <c r="X623" s="38"/>
      <c r="Y623" s="38"/>
      <c r="Z623" s="38"/>
      <c r="AA623" s="38"/>
      <c r="AB623" s="38"/>
      <c r="AC623" s="38"/>
      <c r="AD623" s="38"/>
      <c r="AE623" s="38"/>
      <c r="AR623" s="228" t="s">
        <v>323</v>
      </c>
      <c r="AT623" s="228" t="s">
        <v>152</v>
      </c>
      <c r="AU623" s="228" t="s">
        <v>82</v>
      </c>
      <c r="AY623" s="17" t="s">
        <v>140</v>
      </c>
      <c r="BE623" s="229">
        <f>IF(N623="základní",J623,0)</f>
        <v>0</v>
      </c>
      <c r="BF623" s="229">
        <f>IF(N623="snížená",J623,0)</f>
        <v>0</v>
      </c>
      <c r="BG623" s="229">
        <f>IF(N623="zákl. přenesená",J623,0)</f>
        <v>0</v>
      </c>
      <c r="BH623" s="229">
        <f>IF(N623="sníž. přenesená",J623,0)</f>
        <v>0</v>
      </c>
      <c r="BI623" s="229">
        <f>IF(N623="nulová",J623,0)</f>
        <v>0</v>
      </c>
      <c r="BJ623" s="17" t="s">
        <v>146</v>
      </c>
      <c r="BK623" s="229">
        <f>ROUND(I623*H623,2)</f>
        <v>0</v>
      </c>
      <c r="BL623" s="17" t="s">
        <v>234</v>
      </c>
      <c r="BM623" s="228" t="s">
        <v>1059</v>
      </c>
    </row>
    <row r="624" s="2" customFormat="1">
      <c r="A624" s="38"/>
      <c r="B624" s="39"/>
      <c r="C624" s="40"/>
      <c r="D624" s="230" t="s">
        <v>148</v>
      </c>
      <c r="E624" s="40"/>
      <c r="F624" s="231" t="s">
        <v>1058</v>
      </c>
      <c r="G624" s="40"/>
      <c r="H624" s="40"/>
      <c r="I624" s="232"/>
      <c r="J624" s="40"/>
      <c r="K624" s="40"/>
      <c r="L624" s="44"/>
      <c r="M624" s="233"/>
      <c r="N624" s="234"/>
      <c r="O624" s="92"/>
      <c r="P624" s="92"/>
      <c r="Q624" s="92"/>
      <c r="R624" s="92"/>
      <c r="S624" s="92"/>
      <c r="T624" s="93"/>
      <c r="U624" s="38"/>
      <c r="V624" s="38"/>
      <c r="W624" s="38"/>
      <c r="X624" s="38"/>
      <c r="Y624" s="38"/>
      <c r="Z624" s="38"/>
      <c r="AA624" s="38"/>
      <c r="AB624" s="38"/>
      <c r="AC624" s="38"/>
      <c r="AD624" s="38"/>
      <c r="AE624" s="38"/>
      <c r="AT624" s="17" t="s">
        <v>148</v>
      </c>
      <c r="AU624" s="17" t="s">
        <v>82</v>
      </c>
    </row>
    <row r="625" s="13" customFormat="1">
      <c r="A625" s="13"/>
      <c r="B625" s="235"/>
      <c r="C625" s="236"/>
      <c r="D625" s="230" t="s">
        <v>150</v>
      </c>
      <c r="E625" s="236"/>
      <c r="F625" s="238" t="s">
        <v>1060</v>
      </c>
      <c r="G625" s="236"/>
      <c r="H625" s="239">
        <v>6.2649999999999997</v>
      </c>
      <c r="I625" s="240"/>
      <c r="J625" s="236"/>
      <c r="K625" s="236"/>
      <c r="L625" s="241"/>
      <c r="M625" s="242"/>
      <c r="N625" s="243"/>
      <c r="O625" s="243"/>
      <c r="P625" s="243"/>
      <c r="Q625" s="243"/>
      <c r="R625" s="243"/>
      <c r="S625" s="243"/>
      <c r="T625" s="244"/>
      <c r="U625" s="13"/>
      <c r="V625" s="13"/>
      <c r="W625" s="13"/>
      <c r="X625" s="13"/>
      <c r="Y625" s="13"/>
      <c r="Z625" s="13"/>
      <c r="AA625" s="13"/>
      <c r="AB625" s="13"/>
      <c r="AC625" s="13"/>
      <c r="AD625" s="13"/>
      <c r="AE625" s="13"/>
      <c r="AT625" s="245" t="s">
        <v>150</v>
      </c>
      <c r="AU625" s="245" t="s">
        <v>82</v>
      </c>
      <c r="AV625" s="13" t="s">
        <v>82</v>
      </c>
      <c r="AW625" s="13" t="s">
        <v>4</v>
      </c>
      <c r="AX625" s="13" t="s">
        <v>80</v>
      </c>
      <c r="AY625" s="245" t="s">
        <v>140</v>
      </c>
    </row>
    <row r="626" s="2" customFormat="1" ht="24.15" customHeight="1">
      <c r="A626" s="38"/>
      <c r="B626" s="39"/>
      <c r="C626" s="216" t="s">
        <v>1061</v>
      </c>
      <c r="D626" s="216" t="s">
        <v>142</v>
      </c>
      <c r="E626" s="217" t="s">
        <v>1062</v>
      </c>
      <c r="F626" s="218" t="s">
        <v>1063</v>
      </c>
      <c r="G626" s="219" t="s">
        <v>169</v>
      </c>
      <c r="H626" s="220">
        <v>5.6950000000000003</v>
      </c>
      <c r="I626" s="221"/>
      <c r="J626" s="222">
        <f>ROUND(I626*H626,2)</f>
        <v>0</v>
      </c>
      <c r="K626" s="223"/>
      <c r="L626" s="44"/>
      <c r="M626" s="224" t="s">
        <v>1</v>
      </c>
      <c r="N626" s="225" t="s">
        <v>40</v>
      </c>
      <c r="O626" s="92"/>
      <c r="P626" s="226">
        <f>O626*H626</f>
        <v>0</v>
      </c>
      <c r="Q626" s="226">
        <v>0.0015</v>
      </c>
      <c r="R626" s="226">
        <f>Q626*H626</f>
        <v>0.0085424999999999997</v>
      </c>
      <c r="S626" s="226">
        <v>0</v>
      </c>
      <c r="T626" s="227">
        <f>S626*H626</f>
        <v>0</v>
      </c>
      <c r="U626" s="38"/>
      <c r="V626" s="38"/>
      <c r="W626" s="38"/>
      <c r="X626" s="38"/>
      <c r="Y626" s="38"/>
      <c r="Z626" s="38"/>
      <c r="AA626" s="38"/>
      <c r="AB626" s="38"/>
      <c r="AC626" s="38"/>
      <c r="AD626" s="38"/>
      <c r="AE626" s="38"/>
      <c r="AR626" s="228" t="s">
        <v>234</v>
      </c>
      <c r="AT626" s="228" t="s">
        <v>142</v>
      </c>
      <c r="AU626" s="228" t="s">
        <v>82</v>
      </c>
      <c r="AY626" s="17" t="s">
        <v>140</v>
      </c>
      <c r="BE626" s="229">
        <f>IF(N626="základní",J626,0)</f>
        <v>0</v>
      </c>
      <c r="BF626" s="229">
        <f>IF(N626="snížená",J626,0)</f>
        <v>0</v>
      </c>
      <c r="BG626" s="229">
        <f>IF(N626="zákl. přenesená",J626,0)</f>
        <v>0</v>
      </c>
      <c r="BH626" s="229">
        <f>IF(N626="sníž. přenesená",J626,0)</f>
        <v>0</v>
      </c>
      <c r="BI626" s="229">
        <f>IF(N626="nulová",J626,0)</f>
        <v>0</v>
      </c>
      <c r="BJ626" s="17" t="s">
        <v>146</v>
      </c>
      <c r="BK626" s="229">
        <f>ROUND(I626*H626,2)</f>
        <v>0</v>
      </c>
      <c r="BL626" s="17" t="s">
        <v>234</v>
      </c>
      <c r="BM626" s="228" t="s">
        <v>1064</v>
      </c>
    </row>
    <row r="627" s="2" customFormat="1">
      <c r="A627" s="38"/>
      <c r="B627" s="39"/>
      <c r="C627" s="40"/>
      <c r="D627" s="230" t="s">
        <v>148</v>
      </c>
      <c r="E627" s="40"/>
      <c r="F627" s="231" t="s">
        <v>1065</v>
      </c>
      <c r="G627" s="40"/>
      <c r="H627" s="40"/>
      <c r="I627" s="232"/>
      <c r="J627" s="40"/>
      <c r="K627" s="40"/>
      <c r="L627" s="44"/>
      <c r="M627" s="233"/>
      <c r="N627" s="234"/>
      <c r="O627" s="92"/>
      <c r="P627" s="92"/>
      <c r="Q627" s="92"/>
      <c r="R627" s="92"/>
      <c r="S627" s="92"/>
      <c r="T627" s="93"/>
      <c r="U627" s="38"/>
      <c r="V627" s="38"/>
      <c r="W627" s="38"/>
      <c r="X627" s="38"/>
      <c r="Y627" s="38"/>
      <c r="Z627" s="38"/>
      <c r="AA627" s="38"/>
      <c r="AB627" s="38"/>
      <c r="AC627" s="38"/>
      <c r="AD627" s="38"/>
      <c r="AE627" s="38"/>
      <c r="AT627" s="17" t="s">
        <v>148</v>
      </c>
      <c r="AU627" s="17" t="s">
        <v>82</v>
      </c>
    </row>
    <row r="628" s="13" customFormat="1">
      <c r="A628" s="13"/>
      <c r="B628" s="235"/>
      <c r="C628" s="236"/>
      <c r="D628" s="230" t="s">
        <v>150</v>
      </c>
      <c r="E628" s="237" t="s">
        <v>1</v>
      </c>
      <c r="F628" s="238" t="s">
        <v>192</v>
      </c>
      <c r="G628" s="236"/>
      <c r="H628" s="239">
        <v>5.6950000000000003</v>
      </c>
      <c r="I628" s="240"/>
      <c r="J628" s="236"/>
      <c r="K628" s="236"/>
      <c r="L628" s="241"/>
      <c r="M628" s="242"/>
      <c r="N628" s="243"/>
      <c r="O628" s="243"/>
      <c r="P628" s="243"/>
      <c r="Q628" s="243"/>
      <c r="R628" s="243"/>
      <c r="S628" s="243"/>
      <c r="T628" s="244"/>
      <c r="U628" s="13"/>
      <c r="V628" s="13"/>
      <c r="W628" s="13"/>
      <c r="X628" s="13"/>
      <c r="Y628" s="13"/>
      <c r="Z628" s="13"/>
      <c r="AA628" s="13"/>
      <c r="AB628" s="13"/>
      <c r="AC628" s="13"/>
      <c r="AD628" s="13"/>
      <c r="AE628" s="13"/>
      <c r="AT628" s="245" t="s">
        <v>150</v>
      </c>
      <c r="AU628" s="245" t="s">
        <v>82</v>
      </c>
      <c r="AV628" s="13" t="s">
        <v>82</v>
      </c>
      <c r="AW628" s="13" t="s">
        <v>30</v>
      </c>
      <c r="AX628" s="13" t="s">
        <v>80</v>
      </c>
      <c r="AY628" s="245" t="s">
        <v>140</v>
      </c>
    </row>
    <row r="629" s="2" customFormat="1" ht="16.5" customHeight="1">
      <c r="A629" s="38"/>
      <c r="B629" s="39"/>
      <c r="C629" s="216" t="s">
        <v>1066</v>
      </c>
      <c r="D629" s="216" t="s">
        <v>142</v>
      </c>
      <c r="E629" s="217" t="s">
        <v>1067</v>
      </c>
      <c r="F629" s="218" t="s">
        <v>1068</v>
      </c>
      <c r="G629" s="219" t="s">
        <v>163</v>
      </c>
      <c r="H629" s="220">
        <v>9.3000000000000007</v>
      </c>
      <c r="I629" s="221"/>
      <c r="J629" s="222">
        <f>ROUND(I629*H629,2)</f>
        <v>0</v>
      </c>
      <c r="K629" s="223"/>
      <c r="L629" s="44"/>
      <c r="M629" s="224" t="s">
        <v>1</v>
      </c>
      <c r="N629" s="225" t="s">
        <v>40</v>
      </c>
      <c r="O629" s="92"/>
      <c r="P629" s="226">
        <f>O629*H629</f>
        <v>0</v>
      </c>
      <c r="Q629" s="226">
        <v>3.0000000000000001E-05</v>
      </c>
      <c r="R629" s="226">
        <f>Q629*H629</f>
        <v>0.00027900000000000001</v>
      </c>
      <c r="S629" s="226">
        <v>0</v>
      </c>
      <c r="T629" s="227">
        <f>S629*H629</f>
        <v>0</v>
      </c>
      <c r="U629" s="38"/>
      <c r="V629" s="38"/>
      <c r="W629" s="38"/>
      <c r="X629" s="38"/>
      <c r="Y629" s="38"/>
      <c r="Z629" s="38"/>
      <c r="AA629" s="38"/>
      <c r="AB629" s="38"/>
      <c r="AC629" s="38"/>
      <c r="AD629" s="38"/>
      <c r="AE629" s="38"/>
      <c r="AR629" s="228" t="s">
        <v>234</v>
      </c>
      <c r="AT629" s="228" t="s">
        <v>142</v>
      </c>
      <c r="AU629" s="228" t="s">
        <v>82</v>
      </c>
      <c r="AY629" s="17" t="s">
        <v>140</v>
      </c>
      <c r="BE629" s="229">
        <f>IF(N629="základní",J629,0)</f>
        <v>0</v>
      </c>
      <c r="BF629" s="229">
        <f>IF(N629="snížená",J629,0)</f>
        <v>0</v>
      </c>
      <c r="BG629" s="229">
        <f>IF(N629="zákl. přenesená",J629,0)</f>
        <v>0</v>
      </c>
      <c r="BH629" s="229">
        <f>IF(N629="sníž. přenesená",J629,0)</f>
        <v>0</v>
      </c>
      <c r="BI629" s="229">
        <f>IF(N629="nulová",J629,0)</f>
        <v>0</v>
      </c>
      <c r="BJ629" s="17" t="s">
        <v>146</v>
      </c>
      <c r="BK629" s="229">
        <f>ROUND(I629*H629,2)</f>
        <v>0</v>
      </c>
      <c r="BL629" s="17" t="s">
        <v>234</v>
      </c>
      <c r="BM629" s="228" t="s">
        <v>1069</v>
      </c>
    </row>
    <row r="630" s="2" customFormat="1">
      <c r="A630" s="38"/>
      <c r="B630" s="39"/>
      <c r="C630" s="40"/>
      <c r="D630" s="230" t="s">
        <v>148</v>
      </c>
      <c r="E630" s="40"/>
      <c r="F630" s="231" t="s">
        <v>1070</v>
      </c>
      <c r="G630" s="40"/>
      <c r="H630" s="40"/>
      <c r="I630" s="232"/>
      <c r="J630" s="40"/>
      <c r="K630" s="40"/>
      <c r="L630" s="44"/>
      <c r="M630" s="233"/>
      <c r="N630" s="234"/>
      <c r="O630" s="92"/>
      <c r="P630" s="92"/>
      <c r="Q630" s="92"/>
      <c r="R630" s="92"/>
      <c r="S630" s="92"/>
      <c r="T630" s="93"/>
      <c r="U630" s="38"/>
      <c r="V630" s="38"/>
      <c r="W630" s="38"/>
      <c r="X630" s="38"/>
      <c r="Y630" s="38"/>
      <c r="Z630" s="38"/>
      <c r="AA630" s="38"/>
      <c r="AB630" s="38"/>
      <c r="AC630" s="38"/>
      <c r="AD630" s="38"/>
      <c r="AE630" s="38"/>
      <c r="AT630" s="17" t="s">
        <v>148</v>
      </c>
      <c r="AU630" s="17" t="s">
        <v>82</v>
      </c>
    </row>
    <row r="631" s="13" customFormat="1">
      <c r="A631" s="13"/>
      <c r="B631" s="235"/>
      <c r="C631" s="236"/>
      <c r="D631" s="230" t="s">
        <v>150</v>
      </c>
      <c r="E631" s="237" t="s">
        <v>1</v>
      </c>
      <c r="F631" s="238" t="s">
        <v>1045</v>
      </c>
      <c r="G631" s="236"/>
      <c r="H631" s="239">
        <v>9.3000000000000007</v>
      </c>
      <c r="I631" s="240"/>
      <c r="J631" s="236"/>
      <c r="K631" s="236"/>
      <c r="L631" s="241"/>
      <c r="M631" s="242"/>
      <c r="N631" s="243"/>
      <c r="O631" s="243"/>
      <c r="P631" s="243"/>
      <c r="Q631" s="243"/>
      <c r="R631" s="243"/>
      <c r="S631" s="243"/>
      <c r="T631" s="244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T631" s="245" t="s">
        <v>150</v>
      </c>
      <c r="AU631" s="245" t="s">
        <v>82</v>
      </c>
      <c r="AV631" s="13" t="s">
        <v>82</v>
      </c>
      <c r="AW631" s="13" t="s">
        <v>30</v>
      </c>
      <c r="AX631" s="13" t="s">
        <v>80</v>
      </c>
      <c r="AY631" s="245" t="s">
        <v>140</v>
      </c>
    </row>
    <row r="632" s="2" customFormat="1" ht="24.15" customHeight="1">
      <c r="A632" s="38"/>
      <c r="B632" s="39"/>
      <c r="C632" s="216" t="s">
        <v>1071</v>
      </c>
      <c r="D632" s="216" t="s">
        <v>142</v>
      </c>
      <c r="E632" s="217" t="s">
        <v>1072</v>
      </c>
      <c r="F632" s="218" t="s">
        <v>1073</v>
      </c>
      <c r="G632" s="219" t="s">
        <v>155</v>
      </c>
      <c r="H632" s="220">
        <v>0.25900000000000001</v>
      </c>
      <c r="I632" s="221"/>
      <c r="J632" s="222">
        <f>ROUND(I632*H632,2)</f>
        <v>0</v>
      </c>
      <c r="K632" s="223"/>
      <c r="L632" s="44"/>
      <c r="M632" s="224" t="s">
        <v>1</v>
      </c>
      <c r="N632" s="225" t="s">
        <v>40</v>
      </c>
      <c r="O632" s="92"/>
      <c r="P632" s="226">
        <f>O632*H632</f>
        <v>0</v>
      </c>
      <c r="Q632" s="226">
        <v>0</v>
      </c>
      <c r="R632" s="226">
        <f>Q632*H632</f>
        <v>0</v>
      </c>
      <c r="S632" s="226">
        <v>0</v>
      </c>
      <c r="T632" s="227">
        <f>S632*H632</f>
        <v>0</v>
      </c>
      <c r="U632" s="38"/>
      <c r="V632" s="38"/>
      <c r="W632" s="38"/>
      <c r="X632" s="38"/>
      <c r="Y632" s="38"/>
      <c r="Z632" s="38"/>
      <c r="AA632" s="38"/>
      <c r="AB632" s="38"/>
      <c r="AC632" s="38"/>
      <c r="AD632" s="38"/>
      <c r="AE632" s="38"/>
      <c r="AR632" s="228" t="s">
        <v>234</v>
      </c>
      <c r="AT632" s="228" t="s">
        <v>142</v>
      </c>
      <c r="AU632" s="228" t="s">
        <v>82</v>
      </c>
      <c r="AY632" s="17" t="s">
        <v>140</v>
      </c>
      <c r="BE632" s="229">
        <f>IF(N632="základní",J632,0)</f>
        <v>0</v>
      </c>
      <c r="BF632" s="229">
        <f>IF(N632="snížená",J632,0)</f>
        <v>0</v>
      </c>
      <c r="BG632" s="229">
        <f>IF(N632="zákl. přenesená",J632,0)</f>
        <v>0</v>
      </c>
      <c r="BH632" s="229">
        <f>IF(N632="sníž. přenesená",J632,0)</f>
        <v>0</v>
      </c>
      <c r="BI632" s="229">
        <f>IF(N632="nulová",J632,0)</f>
        <v>0</v>
      </c>
      <c r="BJ632" s="17" t="s">
        <v>146</v>
      </c>
      <c r="BK632" s="229">
        <f>ROUND(I632*H632,2)</f>
        <v>0</v>
      </c>
      <c r="BL632" s="17" t="s">
        <v>234</v>
      </c>
      <c r="BM632" s="228" t="s">
        <v>1074</v>
      </c>
    </row>
    <row r="633" s="2" customFormat="1">
      <c r="A633" s="38"/>
      <c r="B633" s="39"/>
      <c r="C633" s="40"/>
      <c r="D633" s="230" t="s">
        <v>148</v>
      </c>
      <c r="E633" s="40"/>
      <c r="F633" s="231" t="s">
        <v>1075</v>
      </c>
      <c r="G633" s="40"/>
      <c r="H633" s="40"/>
      <c r="I633" s="232"/>
      <c r="J633" s="40"/>
      <c r="K633" s="40"/>
      <c r="L633" s="44"/>
      <c r="M633" s="233"/>
      <c r="N633" s="234"/>
      <c r="O633" s="92"/>
      <c r="P633" s="92"/>
      <c r="Q633" s="92"/>
      <c r="R633" s="92"/>
      <c r="S633" s="92"/>
      <c r="T633" s="93"/>
      <c r="U633" s="38"/>
      <c r="V633" s="38"/>
      <c r="W633" s="38"/>
      <c r="X633" s="38"/>
      <c r="Y633" s="38"/>
      <c r="Z633" s="38"/>
      <c r="AA633" s="38"/>
      <c r="AB633" s="38"/>
      <c r="AC633" s="38"/>
      <c r="AD633" s="38"/>
      <c r="AE633" s="38"/>
      <c r="AT633" s="17" t="s">
        <v>148</v>
      </c>
      <c r="AU633" s="17" t="s">
        <v>82</v>
      </c>
    </row>
    <row r="634" s="12" customFormat="1" ht="22.8" customHeight="1">
      <c r="A634" s="12"/>
      <c r="B634" s="200"/>
      <c r="C634" s="201"/>
      <c r="D634" s="202" t="s">
        <v>72</v>
      </c>
      <c r="E634" s="214" t="s">
        <v>1076</v>
      </c>
      <c r="F634" s="214" t="s">
        <v>1077</v>
      </c>
      <c r="G634" s="201"/>
      <c r="H634" s="201"/>
      <c r="I634" s="204"/>
      <c r="J634" s="215">
        <f>BK634</f>
        <v>0</v>
      </c>
      <c r="K634" s="201"/>
      <c r="L634" s="206"/>
      <c r="M634" s="207"/>
      <c r="N634" s="208"/>
      <c r="O634" s="208"/>
      <c r="P634" s="209">
        <f>SUM(P635:P639)</f>
        <v>0</v>
      </c>
      <c r="Q634" s="208"/>
      <c r="R634" s="209">
        <f>SUM(R635:R639)</f>
        <v>0</v>
      </c>
      <c r="S634" s="208"/>
      <c r="T634" s="210">
        <f>SUM(T635:T639)</f>
        <v>0.0142375</v>
      </c>
      <c r="U634" s="12"/>
      <c r="V634" s="12"/>
      <c r="W634" s="12"/>
      <c r="X634" s="12"/>
      <c r="Y634" s="12"/>
      <c r="Z634" s="12"/>
      <c r="AA634" s="12"/>
      <c r="AB634" s="12"/>
      <c r="AC634" s="12"/>
      <c r="AD634" s="12"/>
      <c r="AE634" s="12"/>
      <c r="AR634" s="211" t="s">
        <v>82</v>
      </c>
      <c r="AT634" s="212" t="s">
        <v>72</v>
      </c>
      <c r="AU634" s="212" t="s">
        <v>80</v>
      </c>
      <c r="AY634" s="211" t="s">
        <v>140</v>
      </c>
      <c r="BK634" s="213">
        <f>SUM(BK635:BK639)</f>
        <v>0</v>
      </c>
    </row>
    <row r="635" s="2" customFormat="1" ht="24.15" customHeight="1">
      <c r="A635" s="38"/>
      <c r="B635" s="39"/>
      <c r="C635" s="216" t="s">
        <v>1078</v>
      </c>
      <c r="D635" s="216" t="s">
        <v>142</v>
      </c>
      <c r="E635" s="217" t="s">
        <v>1079</v>
      </c>
      <c r="F635" s="218" t="s">
        <v>1080</v>
      </c>
      <c r="G635" s="219" t="s">
        <v>169</v>
      </c>
      <c r="H635" s="220">
        <v>5.6950000000000003</v>
      </c>
      <c r="I635" s="221"/>
      <c r="J635" s="222">
        <f>ROUND(I635*H635,2)</f>
        <v>0</v>
      </c>
      <c r="K635" s="223"/>
      <c r="L635" s="44"/>
      <c r="M635" s="224" t="s">
        <v>1</v>
      </c>
      <c r="N635" s="225" t="s">
        <v>40</v>
      </c>
      <c r="O635" s="92"/>
      <c r="P635" s="226">
        <f>O635*H635</f>
        <v>0</v>
      </c>
      <c r="Q635" s="226">
        <v>0</v>
      </c>
      <c r="R635" s="226">
        <f>Q635*H635</f>
        <v>0</v>
      </c>
      <c r="S635" s="226">
        <v>0.0025000000000000001</v>
      </c>
      <c r="T635" s="227">
        <f>S635*H635</f>
        <v>0.0142375</v>
      </c>
      <c r="U635" s="38"/>
      <c r="V635" s="38"/>
      <c r="W635" s="38"/>
      <c r="X635" s="38"/>
      <c r="Y635" s="38"/>
      <c r="Z635" s="38"/>
      <c r="AA635" s="38"/>
      <c r="AB635" s="38"/>
      <c r="AC635" s="38"/>
      <c r="AD635" s="38"/>
      <c r="AE635" s="38"/>
      <c r="AR635" s="228" t="s">
        <v>234</v>
      </c>
      <c r="AT635" s="228" t="s">
        <v>142</v>
      </c>
      <c r="AU635" s="228" t="s">
        <v>82</v>
      </c>
      <c r="AY635" s="17" t="s">
        <v>140</v>
      </c>
      <c r="BE635" s="229">
        <f>IF(N635="základní",J635,0)</f>
        <v>0</v>
      </c>
      <c r="BF635" s="229">
        <f>IF(N635="snížená",J635,0)</f>
        <v>0</v>
      </c>
      <c r="BG635" s="229">
        <f>IF(N635="zákl. přenesená",J635,0)</f>
        <v>0</v>
      </c>
      <c r="BH635" s="229">
        <f>IF(N635="sníž. přenesená",J635,0)</f>
        <v>0</v>
      </c>
      <c r="BI635" s="229">
        <f>IF(N635="nulová",J635,0)</f>
        <v>0</v>
      </c>
      <c r="BJ635" s="17" t="s">
        <v>146</v>
      </c>
      <c r="BK635" s="229">
        <f>ROUND(I635*H635,2)</f>
        <v>0</v>
      </c>
      <c r="BL635" s="17" t="s">
        <v>234</v>
      </c>
      <c r="BM635" s="228" t="s">
        <v>1081</v>
      </c>
    </row>
    <row r="636" s="2" customFormat="1">
      <c r="A636" s="38"/>
      <c r="B636" s="39"/>
      <c r="C636" s="40"/>
      <c r="D636" s="230" t="s">
        <v>148</v>
      </c>
      <c r="E636" s="40"/>
      <c r="F636" s="231" t="s">
        <v>1082</v>
      </c>
      <c r="G636" s="40"/>
      <c r="H636" s="40"/>
      <c r="I636" s="232"/>
      <c r="J636" s="40"/>
      <c r="K636" s="40"/>
      <c r="L636" s="44"/>
      <c r="M636" s="233"/>
      <c r="N636" s="234"/>
      <c r="O636" s="92"/>
      <c r="P636" s="92"/>
      <c r="Q636" s="92"/>
      <c r="R636" s="92"/>
      <c r="S636" s="92"/>
      <c r="T636" s="93"/>
      <c r="U636" s="38"/>
      <c r="V636" s="38"/>
      <c r="W636" s="38"/>
      <c r="X636" s="38"/>
      <c r="Y636" s="38"/>
      <c r="Z636" s="38"/>
      <c r="AA636" s="38"/>
      <c r="AB636" s="38"/>
      <c r="AC636" s="38"/>
      <c r="AD636" s="38"/>
      <c r="AE636" s="38"/>
      <c r="AT636" s="17" t="s">
        <v>148</v>
      </c>
      <c r="AU636" s="17" t="s">
        <v>82</v>
      </c>
    </row>
    <row r="637" s="13" customFormat="1">
      <c r="A637" s="13"/>
      <c r="B637" s="235"/>
      <c r="C637" s="236"/>
      <c r="D637" s="230" t="s">
        <v>150</v>
      </c>
      <c r="E637" s="237" t="s">
        <v>1</v>
      </c>
      <c r="F637" s="238" t="s">
        <v>192</v>
      </c>
      <c r="G637" s="236"/>
      <c r="H637" s="239">
        <v>5.6950000000000003</v>
      </c>
      <c r="I637" s="240"/>
      <c r="J637" s="236"/>
      <c r="K637" s="236"/>
      <c r="L637" s="241"/>
      <c r="M637" s="242"/>
      <c r="N637" s="243"/>
      <c r="O637" s="243"/>
      <c r="P637" s="243"/>
      <c r="Q637" s="243"/>
      <c r="R637" s="243"/>
      <c r="S637" s="243"/>
      <c r="T637" s="244"/>
      <c r="U637" s="13"/>
      <c r="V637" s="13"/>
      <c r="W637" s="13"/>
      <c r="X637" s="13"/>
      <c r="Y637" s="13"/>
      <c r="Z637" s="13"/>
      <c r="AA637" s="13"/>
      <c r="AB637" s="13"/>
      <c r="AC637" s="13"/>
      <c r="AD637" s="13"/>
      <c r="AE637" s="13"/>
      <c r="AT637" s="245" t="s">
        <v>150</v>
      </c>
      <c r="AU637" s="245" t="s">
        <v>82</v>
      </c>
      <c r="AV637" s="13" t="s">
        <v>82</v>
      </c>
      <c r="AW637" s="13" t="s">
        <v>30</v>
      </c>
      <c r="AX637" s="13" t="s">
        <v>80</v>
      </c>
      <c r="AY637" s="245" t="s">
        <v>140</v>
      </c>
    </row>
    <row r="638" s="2" customFormat="1" ht="24.15" customHeight="1">
      <c r="A638" s="38"/>
      <c r="B638" s="39"/>
      <c r="C638" s="216" t="s">
        <v>1083</v>
      </c>
      <c r="D638" s="216" t="s">
        <v>142</v>
      </c>
      <c r="E638" s="217" t="s">
        <v>1084</v>
      </c>
      <c r="F638" s="218" t="s">
        <v>1085</v>
      </c>
      <c r="G638" s="219" t="s">
        <v>155</v>
      </c>
      <c r="H638" s="220">
        <v>0.002</v>
      </c>
      <c r="I638" s="221"/>
      <c r="J638" s="222">
        <f>ROUND(I638*H638,2)</f>
        <v>0</v>
      </c>
      <c r="K638" s="223"/>
      <c r="L638" s="44"/>
      <c r="M638" s="224" t="s">
        <v>1</v>
      </c>
      <c r="N638" s="225" t="s">
        <v>40</v>
      </c>
      <c r="O638" s="92"/>
      <c r="P638" s="226">
        <f>O638*H638</f>
        <v>0</v>
      </c>
      <c r="Q638" s="226">
        <v>0</v>
      </c>
      <c r="R638" s="226">
        <f>Q638*H638</f>
        <v>0</v>
      </c>
      <c r="S638" s="226">
        <v>0</v>
      </c>
      <c r="T638" s="227">
        <f>S638*H638</f>
        <v>0</v>
      </c>
      <c r="U638" s="38"/>
      <c r="V638" s="38"/>
      <c r="W638" s="38"/>
      <c r="X638" s="38"/>
      <c r="Y638" s="38"/>
      <c r="Z638" s="38"/>
      <c r="AA638" s="38"/>
      <c r="AB638" s="38"/>
      <c r="AC638" s="38"/>
      <c r="AD638" s="38"/>
      <c r="AE638" s="38"/>
      <c r="AR638" s="228" t="s">
        <v>234</v>
      </c>
      <c r="AT638" s="228" t="s">
        <v>142</v>
      </c>
      <c r="AU638" s="228" t="s">
        <v>82</v>
      </c>
      <c r="AY638" s="17" t="s">
        <v>140</v>
      </c>
      <c r="BE638" s="229">
        <f>IF(N638="základní",J638,0)</f>
        <v>0</v>
      </c>
      <c r="BF638" s="229">
        <f>IF(N638="snížená",J638,0)</f>
        <v>0</v>
      </c>
      <c r="BG638" s="229">
        <f>IF(N638="zákl. přenesená",J638,0)</f>
        <v>0</v>
      </c>
      <c r="BH638" s="229">
        <f>IF(N638="sníž. přenesená",J638,0)</f>
        <v>0</v>
      </c>
      <c r="BI638" s="229">
        <f>IF(N638="nulová",J638,0)</f>
        <v>0</v>
      </c>
      <c r="BJ638" s="17" t="s">
        <v>146</v>
      </c>
      <c r="BK638" s="229">
        <f>ROUND(I638*H638,2)</f>
        <v>0</v>
      </c>
      <c r="BL638" s="17" t="s">
        <v>234</v>
      </c>
      <c r="BM638" s="228" t="s">
        <v>1086</v>
      </c>
    </row>
    <row r="639" s="2" customFormat="1">
      <c r="A639" s="38"/>
      <c r="B639" s="39"/>
      <c r="C639" s="40"/>
      <c r="D639" s="230" t="s">
        <v>148</v>
      </c>
      <c r="E639" s="40"/>
      <c r="F639" s="231" t="s">
        <v>1087</v>
      </c>
      <c r="G639" s="40"/>
      <c r="H639" s="40"/>
      <c r="I639" s="232"/>
      <c r="J639" s="40"/>
      <c r="K639" s="40"/>
      <c r="L639" s="44"/>
      <c r="M639" s="233"/>
      <c r="N639" s="234"/>
      <c r="O639" s="92"/>
      <c r="P639" s="92"/>
      <c r="Q639" s="92"/>
      <c r="R639" s="92"/>
      <c r="S639" s="92"/>
      <c r="T639" s="93"/>
      <c r="U639" s="38"/>
      <c r="V639" s="38"/>
      <c r="W639" s="38"/>
      <c r="X639" s="38"/>
      <c r="Y639" s="38"/>
      <c r="Z639" s="38"/>
      <c r="AA639" s="38"/>
      <c r="AB639" s="38"/>
      <c r="AC639" s="38"/>
      <c r="AD639" s="38"/>
      <c r="AE639" s="38"/>
      <c r="AT639" s="17" t="s">
        <v>148</v>
      </c>
      <c r="AU639" s="17" t="s">
        <v>82</v>
      </c>
    </row>
    <row r="640" s="12" customFormat="1" ht="22.8" customHeight="1">
      <c r="A640" s="12"/>
      <c r="B640" s="200"/>
      <c r="C640" s="201"/>
      <c r="D640" s="202" t="s">
        <v>72</v>
      </c>
      <c r="E640" s="214" t="s">
        <v>1088</v>
      </c>
      <c r="F640" s="214" t="s">
        <v>1089</v>
      </c>
      <c r="G640" s="201"/>
      <c r="H640" s="201"/>
      <c r="I640" s="204"/>
      <c r="J640" s="215">
        <f>BK640</f>
        <v>0</v>
      </c>
      <c r="K640" s="201"/>
      <c r="L640" s="206"/>
      <c r="M640" s="207"/>
      <c r="N640" s="208"/>
      <c r="O640" s="208"/>
      <c r="P640" s="209">
        <f>SUM(P641:P652)</f>
        <v>0</v>
      </c>
      <c r="Q640" s="208"/>
      <c r="R640" s="209">
        <f>SUM(R641:R652)</f>
        <v>0.060713500000000004</v>
      </c>
      <c r="S640" s="208"/>
      <c r="T640" s="210">
        <f>SUM(T641:T652)</f>
        <v>0</v>
      </c>
      <c r="U640" s="12"/>
      <c r="V640" s="12"/>
      <c r="W640" s="12"/>
      <c r="X640" s="12"/>
      <c r="Y640" s="12"/>
      <c r="Z640" s="12"/>
      <c r="AA640" s="12"/>
      <c r="AB640" s="12"/>
      <c r="AC640" s="12"/>
      <c r="AD640" s="12"/>
      <c r="AE640" s="12"/>
      <c r="AR640" s="211" t="s">
        <v>82</v>
      </c>
      <c r="AT640" s="212" t="s">
        <v>72</v>
      </c>
      <c r="AU640" s="212" t="s">
        <v>80</v>
      </c>
      <c r="AY640" s="211" t="s">
        <v>140</v>
      </c>
      <c r="BK640" s="213">
        <f>SUM(BK641:BK652)</f>
        <v>0</v>
      </c>
    </row>
    <row r="641" s="2" customFormat="1" ht="24.15" customHeight="1">
      <c r="A641" s="38"/>
      <c r="B641" s="39"/>
      <c r="C641" s="216" t="s">
        <v>1090</v>
      </c>
      <c r="D641" s="216" t="s">
        <v>142</v>
      </c>
      <c r="E641" s="217" t="s">
        <v>1091</v>
      </c>
      <c r="F641" s="218" t="s">
        <v>1092</v>
      </c>
      <c r="G641" s="219" t="s">
        <v>169</v>
      </c>
      <c r="H641" s="220">
        <v>20</v>
      </c>
      <c r="I641" s="221"/>
      <c r="J641" s="222">
        <f>ROUND(I641*H641,2)</f>
        <v>0</v>
      </c>
      <c r="K641" s="223"/>
      <c r="L641" s="44"/>
      <c r="M641" s="224" t="s">
        <v>1</v>
      </c>
      <c r="N641" s="225" t="s">
        <v>40</v>
      </c>
      <c r="O641" s="92"/>
      <c r="P641" s="226">
        <f>O641*H641</f>
        <v>0</v>
      </c>
      <c r="Q641" s="226">
        <v>0.00013999999999999999</v>
      </c>
      <c r="R641" s="226">
        <f>Q641*H641</f>
        <v>0.0027999999999999995</v>
      </c>
      <c r="S641" s="226">
        <v>0</v>
      </c>
      <c r="T641" s="227">
        <f>S641*H641</f>
        <v>0</v>
      </c>
      <c r="U641" s="38"/>
      <c r="V641" s="38"/>
      <c r="W641" s="38"/>
      <c r="X641" s="38"/>
      <c r="Y641" s="38"/>
      <c r="Z641" s="38"/>
      <c r="AA641" s="38"/>
      <c r="AB641" s="38"/>
      <c r="AC641" s="38"/>
      <c r="AD641" s="38"/>
      <c r="AE641" s="38"/>
      <c r="AR641" s="228" t="s">
        <v>234</v>
      </c>
      <c r="AT641" s="228" t="s">
        <v>142</v>
      </c>
      <c r="AU641" s="228" t="s">
        <v>82</v>
      </c>
      <c r="AY641" s="17" t="s">
        <v>140</v>
      </c>
      <c r="BE641" s="229">
        <f>IF(N641="základní",J641,0)</f>
        <v>0</v>
      </c>
      <c r="BF641" s="229">
        <f>IF(N641="snížená",J641,0)</f>
        <v>0</v>
      </c>
      <c r="BG641" s="229">
        <f>IF(N641="zákl. přenesená",J641,0)</f>
        <v>0</v>
      </c>
      <c r="BH641" s="229">
        <f>IF(N641="sníž. přenesená",J641,0)</f>
        <v>0</v>
      </c>
      <c r="BI641" s="229">
        <f>IF(N641="nulová",J641,0)</f>
        <v>0</v>
      </c>
      <c r="BJ641" s="17" t="s">
        <v>146</v>
      </c>
      <c r="BK641" s="229">
        <f>ROUND(I641*H641,2)</f>
        <v>0</v>
      </c>
      <c r="BL641" s="17" t="s">
        <v>234</v>
      </c>
      <c r="BM641" s="228" t="s">
        <v>1093</v>
      </c>
    </row>
    <row r="642" s="2" customFormat="1">
      <c r="A642" s="38"/>
      <c r="B642" s="39"/>
      <c r="C642" s="40"/>
      <c r="D642" s="230" t="s">
        <v>148</v>
      </c>
      <c r="E642" s="40"/>
      <c r="F642" s="231" t="s">
        <v>1094</v>
      </c>
      <c r="G642" s="40"/>
      <c r="H642" s="40"/>
      <c r="I642" s="232"/>
      <c r="J642" s="40"/>
      <c r="K642" s="40"/>
      <c r="L642" s="44"/>
      <c r="M642" s="233"/>
      <c r="N642" s="234"/>
      <c r="O642" s="92"/>
      <c r="P642" s="92"/>
      <c r="Q642" s="92"/>
      <c r="R642" s="92"/>
      <c r="S642" s="92"/>
      <c r="T642" s="93"/>
      <c r="U642" s="38"/>
      <c r="V642" s="38"/>
      <c r="W642" s="38"/>
      <c r="X642" s="38"/>
      <c r="Y642" s="38"/>
      <c r="Z642" s="38"/>
      <c r="AA642" s="38"/>
      <c r="AB642" s="38"/>
      <c r="AC642" s="38"/>
      <c r="AD642" s="38"/>
      <c r="AE642" s="38"/>
      <c r="AT642" s="17" t="s">
        <v>148</v>
      </c>
      <c r="AU642" s="17" t="s">
        <v>82</v>
      </c>
    </row>
    <row r="643" s="2" customFormat="1" ht="24.15" customHeight="1">
      <c r="A643" s="38"/>
      <c r="B643" s="39"/>
      <c r="C643" s="216" t="s">
        <v>1095</v>
      </c>
      <c r="D643" s="216" t="s">
        <v>142</v>
      </c>
      <c r="E643" s="217" t="s">
        <v>1096</v>
      </c>
      <c r="F643" s="218" t="s">
        <v>1097</v>
      </c>
      <c r="G643" s="219" t="s">
        <v>169</v>
      </c>
      <c r="H643" s="220">
        <v>20</v>
      </c>
      <c r="I643" s="221"/>
      <c r="J643" s="222">
        <f>ROUND(I643*H643,2)</f>
        <v>0</v>
      </c>
      <c r="K643" s="223"/>
      <c r="L643" s="44"/>
      <c r="M643" s="224" t="s">
        <v>1</v>
      </c>
      <c r="N643" s="225" t="s">
        <v>40</v>
      </c>
      <c r="O643" s="92"/>
      <c r="P643" s="226">
        <f>O643*H643</f>
        <v>0</v>
      </c>
      <c r="Q643" s="226">
        <v>0.00012</v>
      </c>
      <c r="R643" s="226">
        <f>Q643*H643</f>
        <v>0.0024000000000000002</v>
      </c>
      <c r="S643" s="226">
        <v>0</v>
      </c>
      <c r="T643" s="227">
        <f>S643*H643</f>
        <v>0</v>
      </c>
      <c r="U643" s="38"/>
      <c r="V643" s="38"/>
      <c r="W643" s="38"/>
      <c r="X643" s="38"/>
      <c r="Y643" s="38"/>
      <c r="Z643" s="38"/>
      <c r="AA643" s="38"/>
      <c r="AB643" s="38"/>
      <c r="AC643" s="38"/>
      <c r="AD643" s="38"/>
      <c r="AE643" s="38"/>
      <c r="AR643" s="228" t="s">
        <v>234</v>
      </c>
      <c r="AT643" s="228" t="s">
        <v>142</v>
      </c>
      <c r="AU643" s="228" t="s">
        <v>82</v>
      </c>
      <c r="AY643" s="17" t="s">
        <v>140</v>
      </c>
      <c r="BE643" s="229">
        <f>IF(N643="základní",J643,0)</f>
        <v>0</v>
      </c>
      <c r="BF643" s="229">
        <f>IF(N643="snížená",J643,0)</f>
        <v>0</v>
      </c>
      <c r="BG643" s="229">
        <f>IF(N643="zákl. přenesená",J643,0)</f>
        <v>0</v>
      </c>
      <c r="BH643" s="229">
        <f>IF(N643="sníž. přenesená",J643,0)</f>
        <v>0</v>
      </c>
      <c r="BI643" s="229">
        <f>IF(N643="nulová",J643,0)</f>
        <v>0</v>
      </c>
      <c r="BJ643" s="17" t="s">
        <v>146</v>
      </c>
      <c r="BK643" s="229">
        <f>ROUND(I643*H643,2)</f>
        <v>0</v>
      </c>
      <c r="BL643" s="17" t="s">
        <v>234</v>
      </c>
      <c r="BM643" s="228" t="s">
        <v>1098</v>
      </c>
    </row>
    <row r="644" s="2" customFormat="1">
      <c r="A644" s="38"/>
      <c r="B644" s="39"/>
      <c r="C644" s="40"/>
      <c r="D644" s="230" t="s">
        <v>148</v>
      </c>
      <c r="E644" s="40"/>
      <c r="F644" s="231" t="s">
        <v>1099</v>
      </c>
      <c r="G644" s="40"/>
      <c r="H644" s="40"/>
      <c r="I644" s="232"/>
      <c r="J644" s="40"/>
      <c r="K644" s="40"/>
      <c r="L644" s="44"/>
      <c r="M644" s="233"/>
      <c r="N644" s="234"/>
      <c r="O644" s="92"/>
      <c r="P644" s="92"/>
      <c r="Q644" s="92"/>
      <c r="R644" s="92"/>
      <c r="S644" s="92"/>
      <c r="T644" s="93"/>
      <c r="U644" s="38"/>
      <c r="V644" s="38"/>
      <c r="W644" s="38"/>
      <c r="X644" s="38"/>
      <c r="Y644" s="38"/>
      <c r="Z644" s="38"/>
      <c r="AA644" s="38"/>
      <c r="AB644" s="38"/>
      <c r="AC644" s="38"/>
      <c r="AD644" s="38"/>
      <c r="AE644" s="38"/>
      <c r="AT644" s="17" t="s">
        <v>148</v>
      </c>
      <c r="AU644" s="17" t="s">
        <v>82</v>
      </c>
    </row>
    <row r="645" s="2" customFormat="1" ht="24.15" customHeight="1">
      <c r="A645" s="38"/>
      <c r="B645" s="39"/>
      <c r="C645" s="216" t="s">
        <v>1100</v>
      </c>
      <c r="D645" s="216" t="s">
        <v>142</v>
      </c>
      <c r="E645" s="217" t="s">
        <v>1101</v>
      </c>
      <c r="F645" s="218" t="s">
        <v>1102</v>
      </c>
      <c r="G645" s="219" t="s">
        <v>169</v>
      </c>
      <c r="H645" s="220">
        <v>264.35000000000002</v>
      </c>
      <c r="I645" s="221"/>
      <c r="J645" s="222">
        <f>ROUND(I645*H645,2)</f>
        <v>0</v>
      </c>
      <c r="K645" s="223"/>
      <c r="L645" s="44"/>
      <c r="M645" s="224" t="s">
        <v>1</v>
      </c>
      <c r="N645" s="225" t="s">
        <v>40</v>
      </c>
      <c r="O645" s="92"/>
      <c r="P645" s="226">
        <f>O645*H645</f>
        <v>0</v>
      </c>
      <c r="Q645" s="226">
        <v>0.00021000000000000001</v>
      </c>
      <c r="R645" s="226">
        <f>Q645*H645</f>
        <v>0.055513500000000007</v>
      </c>
      <c r="S645" s="226">
        <v>0</v>
      </c>
      <c r="T645" s="227">
        <f>S645*H645</f>
        <v>0</v>
      </c>
      <c r="U645" s="38"/>
      <c r="V645" s="38"/>
      <c r="W645" s="38"/>
      <c r="X645" s="38"/>
      <c r="Y645" s="38"/>
      <c r="Z645" s="38"/>
      <c r="AA645" s="38"/>
      <c r="AB645" s="38"/>
      <c r="AC645" s="38"/>
      <c r="AD645" s="38"/>
      <c r="AE645" s="38"/>
      <c r="AR645" s="228" t="s">
        <v>234</v>
      </c>
      <c r="AT645" s="228" t="s">
        <v>142</v>
      </c>
      <c r="AU645" s="228" t="s">
        <v>82</v>
      </c>
      <c r="AY645" s="17" t="s">
        <v>140</v>
      </c>
      <c r="BE645" s="229">
        <f>IF(N645="základní",J645,0)</f>
        <v>0</v>
      </c>
      <c r="BF645" s="229">
        <f>IF(N645="snížená",J645,0)</f>
        <v>0</v>
      </c>
      <c r="BG645" s="229">
        <f>IF(N645="zákl. přenesená",J645,0)</f>
        <v>0</v>
      </c>
      <c r="BH645" s="229">
        <f>IF(N645="sníž. přenesená",J645,0)</f>
        <v>0</v>
      </c>
      <c r="BI645" s="229">
        <f>IF(N645="nulová",J645,0)</f>
        <v>0</v>
      </c>
      <c r="BJ645" s="17" t="s">
        <v>146</v>
      </c>
      <c r="BK645" s="229">
        <f>ROUND(I645*H645,2)</f>
        <v>0</v>
      </c>
      <c r="BL645" s="17" t="s">
        <v>234</v>
      </c>
      <c r="BM645" s="228" t="s">
        <v>1103</v>
      </c>
    </row>
    <row r="646" s="2" customFormat="1">
      <c r="A646" s="38"/>
      <c r="B646" s="39"/>
      <c r="C646" s="40"/>
      <c r="D646" s="230" t="s">
        <v>148</v>
      </c>
      <c r="E646" s="40"/>
      <c r="F646" s="231" t="s">
        <v>1104</v>
      </c>
      <c r="G646" s="40"/>
      <c r="H646" s="40"/>
      <c r="I646" s="232"/>
      <c r="J646" s="40"/>
      <c r="K646" s="40"/>
      <c r="L646" s="44"/>
      <c r="M646" s="233"/>
      <c r="N646" s="234"/>
      <c r="O646" s="92"/>
      <c r="P646" s="92"/>
      <c r="Q646" s="92"/>
      <c r="R646" s="92"/>
      <c r="S646" s="92"/>
      <c r="T646" s="93"/>
      <c r="U646" s="38"/>
      <c r="V646" s="38"/>
      <c r="W646" s="38"/>
      <c r="X646" s="38"/>
      <c r="Y646" s="38"/>
      <c r="Z646" s="38"/>
      <c r="AA646" s="38"/>
      <c r="AB646" s="38"/>
      <c r="AC646" s="38"/>
      <c r="AD646" s="38"/>
      <c r="AE646" s="38"/>
      <c r="AT646" s="17" t="s">
        <v>148</v>
      </c>
      <c r="AU646" s="17" t="s">
        <v>82</v>
      </c>
    </row>
    <row r="647" s="13" customFormat="1">
      <c r="A647" s="13"/>
      <c r="B647" s="235"/>
      <c r="C647" s="236"/>
      <c r="D647" s="230" t="s">
        <v>150</v>
      </c>
      <c r="E647" s="237" t="s">
        <v>1</v>
      </c>
      <c r="F647" s="238" t="s">
        <v>276</v>
      </c>
      <c r="G647" s="236"/>
      <c r="H647" s="239">
        <v>160.28999999999999</v>
      </c>
      <c r="I647" s="240"/>
      <c r="J647" s="236"/>
      <c r="K647" s="236"/>
      <c r="L647" s="241"/>
      <c r="M647" s="242"/>
      <c r="N647" s="243"/>
      <c r="O647" s="243"/>
      <c r="P647" s="243"/>
      <c r="Q647" s="243"/>
      <c r="R647" s="243"/>
      <c r="S647" s="243"/>
      <c r="T647" s="244"/>
      <c r="U647" s="13"/>
      <c r="V647" s="13"/>
      <c r="W647" s="13"/>
      <c r="X647" s="13"/>
      <c r="Y647" s="13"/>
      <c r="Z647" s="13"/>
      <c r="AA647" s="13"/>
      <c r="AB647" s="13"/>
      <c r="AC647" s="13"/>
      <c r="AD647" s="13"/>
      <c r="AE647" s="13"/>
      <c r="AT647" s="245" t="s">
        <v>150</v>
      </c>
      <c r="AU647" s="245" t="s">
        <v>82</v>
      </c>
      <c r="AV647" s="13" t="s">
        <v>82</v>
      </c>
      <c r="AW647" s="13" t="s">
        <v>30</v>
      </c>
      <c r="AX647" s="13" t="s">
        <v>73</v>
      </c>
      <c r="AY647" s="245" t="s">
        <v>140</v>
      </c>
    </row>
    <row r="648" s="13" customFormat="1">
      <c r="A648" s="13"/>
      <c r="B648" s="235"/>
      <c r="C648" s="236"/>
      <c r="D648" s="230" t="s">
        <v>150</v>
      </c>
      <c r="E648" s="237" t="s">
        <v>1</v>
      </c>
      <c r="F648" s="238" t="s">
        <v>277</v>
      </c>
      <c r="G648" s="236"/>
      <c r="H648" s="239">
        <v>33.939999999999998</v>
      </c>
      <c r="I648" s="240"/>
      <c r="J648" s="236"/>
      <c r="K648" s="236"/>
      <c r="L648" s="241"/>
      <c r="M648" s="242"/>
      <c r="N648" s="243"/>
      <c r="O648" s="243"/>
      <c r="P648" s="243"/>
      <c r="Q648" s="243"/>
      <c r="R648" s="243"/>
      <c r="S648" s="243"/>
      <c r="T648" s="244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T648" s="245" t="s">
        <v>150</v>
      </c>
      <c r="AU648" s="245" t="s">
        <v>82</v>
      </c>
      <c r="AV648" s="13" t="s">
        <v>82</v>
      </c>
      <c r="AW648" s="13" t="s">
        <v>30</v>
      </c>
      <c r="AX648" s="13" t="s">
        <v>73</v>
      </c>
      <c r="AY648" s="245" t="s">
        <v>140</v>
      </c>
    </row>
    <row r="649" s="15" customFormat="1">
      <c r="A649" s="15"/>
      <c r="B649" s="269"/>
      <c r="C649" s="270"/>
      <c r="D649" s="230" t="s">
        <v>150</v>
      </c>
      <c r="E649" s="271" t="s">
        <v>1</v>
      </c>
      <c r="F649" s="272" t="s">
        <v>1105</v>
      </c>
      <c r="G649" s="270"/>
      <c r="H649" s="273">
        <v>194.22999999999999</v>
      </c>
      <c r="I649" s="274"/>
      <c r="J649" s="270"/>
      <c r="K649" s="270"/>
      <c r="L649" s="275"/>
      <c r="M649" s="276"/>
      <c r="N649" s="277"/>
      <c r="O649" s="277"/>
      <c r="P649" s="277"/>
      <c r="Q649" s="277"/>
      <c r="R649" s="277"/>
      <c r="S649" s="277"/>
      <c r="T649" s="278"/>
      <c r="U649" s="15"/>
      <c r="V649" s="15"/>
      <c r="W649" s="15"/>
      <c r="X649" s="15"/>
      <c r="Y649" s="15"/>
      <c r="Z649" s="15"/>
      <c r="AA649" s="15"/>
      <c r="AB649" s="15"/>
      <c r="AC649" s="15"/>
      <c r="AD649" s="15"/>
      <c r="AE649" s="15"/>
      <c r="AT649" s="279" t="s">
        <v>150</v>
      </c>
      <c r="AU649" s="279" t="s">
        <v>82</v>
      </c>
      <c r="AV649" s="15" t="s">
        <v>160</v>
      </c>
      <c r="AW649" s="15" t="s">
        <v>30</v>
      </c>
      <c r="AX649" s="15" t="s">
        <v>73</v>
      </c>
      <c r="AY649" s="279" t="s">
        <v>140</v>
      </c>
    </row>
    <row r="650" s="13" customFormat="1">
      <c r="A650" s="13"/>
      <c r="B650" s="235"/>
      <c r="C650" s="236"/>
      <c r="D650" s="230" t="s">
        <v>150</v>
      </c>
      <c r="E650" s="237" t="s">
        <v>1</v>
      </c>
      <c r="F650" s="238" t="s">
        <v>270</v>
      </c>
      <c r="G650" s="236"/>
      <c r="H650" s="239">
        <v>70.120000000000005</v>
      </c>
      <c r="I650" s="240"/>
      <c r="J650" s="236"/>
      <c r="K650" s="236"/>
      <c r="L650" s="241"/>
      <c r="M650" s="242"/>
      <c r="N650" s="243"/>
      <c r="O650" s="243"/>
      <c r="P650" s="243"/>
      <c r="Q650" s="243"/>
      <c r="R650" s="243"/>
      <c r="S650" s="243"/>
      <c r="T650" s="244"/>
      <c r="U650" s="13"/>
      <c r="V650" s="13"/>
      <c r="W650" s="13"/>
      <c r="X650" s="13"/>
      <c r="Y650" s="13"/>
      <c r="Z650" s="13"/>
      <c r="AA650" s="13"/>
      <c r="AB650" s="13"/>
      <c r="AC650" s="13"/>
      <c r="AD650" s="13"/>
      <c r="AE650" s="13"/>
      <c r="AT650" s="245" t="s">
        <v>150</v>
      </c>
      <c r="AU650" s="245" t="s">
        <v>82</v>
      </c>
      <c r="AV650" s="13" t="s">
        <v>82</v>
      </c>
      <c r="AW650" s="13" t="s">
        <v>30</v>
      </c>
      <c r="AX650" s="13" t="s">
        <v>73</v>
      </c>
      <c r="AY650" s="245" t="s">
        <v>140</v>
      </c>
    </row>
    <row r="651" s="15" customFormat="1">
      <c r="A651" s="15"/>
      <c r="B651" s="269"/>
      <c r="C651" s="270"/>
      <c r="D651" s="230" t="s">
        <v>150</v>
      </c>
      <c r="E651" s="271" t="s">
        <v>1</v>
      </c>
      <c r="F651" s="272" t="s">
        <v>1105</v>
      </c>
      <c r="G651" s="270"/>
      <c r="H651" s="273">
        <v>70.120000000000005</v>
      </c>
      <c r="I651" s="274"/>
      <c r="J651" s="270"/>
      <c r="K651" s="270"/>
      <c r="L651" s="275"/>
      <c r="M651" s="276"/>
      <c r="N651" s="277"/>
      <c r="O651" s="277"/>
      <c r="P651" s="277"/>
      <c r="Q651" s="277"/>
      <c r="R651" s="277"/>
      <c r="S651" s="277"/>
      <c r="T651" s="278"/>
      <c r="U651" s="15"/>
      <c r="V651" s="15"/>
      <c r="W651" s="15"/>
      <c r="X651" s="15"/>
      <c r="Y651" s="15"/>
      <c r="Z651" s="15"/>
      <c r="AA651" s="15"/>
      <c r="AB651" s="15"/>
      <c r="AC651" s="15"/>
      <c r="AD651" s="15"/>
      <c r="AE651" s="15"/>
      <c r="AT651" s="279" t="s">
        <v>150</v>
      </c>
      <c r="AU651" s="279" t="s">
        <v>82</v>
      </c>
      <c r="AV651" s="15" t="s">
        <v>160</v>
      </c>
      <c r="AW651" s="15" t="s">
        <v>30</v>
      </c>
      <c r="AX651" s="15" t="s">
        <v>73</v>
      </c>
      <c r="AY651" s="279" t="s">
        <v>140</v>
      </c>
    </row>
    <row r="652" s="14" customFormat="1">
      <c r="A652" s="14"/>
      <c r="B652" s="258"/>
      <c r="C652" s="259"/>
      <c r="D652" s="230" t="s">
        <v>150</v>
      </c>
      <c r="E652" s="260" t="s">
        <v>1</v>
      </c>
      <c r="F652" s="261" t="s">
        <v>278</v>
      </c>
      <c r="G652" s="259"/>
      <c r="H652" s="262">
        <v>264.35000000000002</v>
      </c>
      <c r="I652" s="263"/>
      <c r="J652" s="259"/>
      <c r="K652" s="259"/>
      <c r="L652" s="264"/>
      <c r="M652" s="265"/>
      <c r="N652" s="266"/>
      <c r="O652" s="266"/>
      <c r="P652" s="266"/>
      <c r="Q652" s="266"/>
      <c r="R652" s="266"/>
      <c r="S652" s="266"/>
      <c r="T652" s="267"/>
      <c r="U652" s="14"/>
      <c r="V652" s="14"/>
      <c r="W652" s="14"/>
      <c r="X652" s="14"/>
      <c r="Y652" s="14"/>
      <c r="Z652" s="14"/>
      <c r="AA652" s="14"/>
      <c r="AB652" s="14"/>
      <c r="AC652" s="14"/>
      <c r="AD652" s="14"/>
      <c r="AE652" s="14"/>
      <c r="AT652" s="268" t="s">
        <v>150</v>
      </c>
      <c r="AU652" s="268" t="s">
        <v>82</v>
      </c>
      <c r="AV652" s="14" t="s">
        <v>146</v>
      </c>
      <c r="AW652" s="14" t="s">
        <v>30</v>
      </c>
      <c r="AX652" s="14" t="s">
        <v>80</v>
      </c>
      <c r="AY652" s="268" t="s">
        <v>140</v>
      </c>
    </row>
    <row r="653" s="12" customFormat="1" ht="22.8" customHeight="1">
      <c r="A653" s="12"/>
      <c r="B653" s="200"/>
      <c r="C653" s="201"/>
      <c r="D653" s="202" t="s">
        <v>72</v>
      </c>
      <c r="E653" s="214" t="s">
        <v>1106</v>
      </c>
      <c r="F653" s="214" t="s">
        <v>1107</v>
      </c>
      <c r="G653" s="201"/>
      <c r="H653" s="201"/>
      <c r="I653" s="204"/>
      <c r="J653" s="215">
        <f>BK653</f>
        <v>0</v>
      </c>
      <c r="K653" s="201"/>
      <c r="L653" s="206"/>
      <c r="M653" s="207"/>
      <c r="N653" s="208"/>
      <c r="O653" s="208"/>
      <c r="P653" s="209">
        <f>SUM(P654:P656)</f>
        <v>0</v>
      </c>
      <c r="Q653" s="208"/>
      <c r="R653" s="209">
        <f>SUM(R654:R656)</f>
        <v>0.0101864</v>
      </c>
      <c r="S653" s="208"/>
      <c r="T653" s="210">
        <f>SUM(T654:T656)</f>
        <v>0</v>
      </c>
      <c r="U653" s="12"/>
      <c r="V653" s="12"/>
      <c r="W653" s="12"/>
      <c r="X653" s="12"/>
      <c r="Y653" s="12"/>
      <c r="Z653" s="12"/>
      <c r="AA653" s="12"/>
      <c r="AB653" s="12"/>
      <c r="AC653" s="12"/>
      <c r="AD653" s="12"/>
      <c r="AE653" s="12"/>
      <c r="AR653" s="211" t="s">
        <v>82</v>
      </c>
      <c r="AT653" s="212" t="s">
        <v>72</v>
      </c>
      <c r="AU653" s="212" t="s">
        <v>80</v>
      </c>
      <c r="AY653" s="211" t="s">
        <v>140</v>
      </c>
      <c r="BK653" s="213">
        <f>SUM(BK654:BK656)</f>
        <v>0</v>
      </c>
    </row>
    <row r="654" s="2" customFormat="1" ht="33" customHeight="1">
      <c r="A654" s="38"/>
      <c r="B654" s="39"/>
      <c r="C654" s="216" t="s">
        <v>1108</v>
      </c>
      <c r="D654" s="216" t="s">
        <v>142</v>
      </c>
      <c r="E654" s="217" t="s">
        <v>1109</v>
      </c>
      <c r="F654" s="218" t="s">
        <v>1110</v>
      </c>
      <c r="G654" s="219" t="s">
        <v>169</v>
      </c>
      <c r="H654" s="220">
        <v>36.380000000000003</v>
      </c>
      <c r="I654" s="221"/>
      <c r="J654" s="222">
        <f>ROUND(I654*H654,2)</f>
        <v>0</v>
      </c>
      <c r="K654" s="223"/>
      <c r="L654" s="44"/>
      <c r="M654" s="224" t="s">
        <v>1</v>
      </c>
      <c r="N654" s="225" t="s">
        <v>40</v>
      </c>
      <c r="O654" s="92"/>
      <c r="P654" s="226">
        <f>O654*H654</f>
        <v>0</v>
      </c>
      <c r="Q654" s="226">
        <v>0.00027999999999999998</v>
      </c>
      <c r="R654" s="226">
        <f>Q654*H654</f>
        <v>0.0101864</v>
      </c>
      <c r="S654" s="226">
        <v>0</v>
      </c>
      <c r="T654" s="227">
        <f>S654*H654</f>
        <v>0</v>
      </c>
      <c r="U654" s="38"/>
      <c r="V654" s="38"/>
      <c r="W654" s="38"/>
      <c r="X654" s="38"/>
      <c r="Y654" s="38"/>
      <c r="Z654" s="38"/>
      <c r="AA654" s="38"/>
      <c r="AB654" s="38"/>
      <c r="AC654" s="38"/>
      <c r="AD654" s="38"/>
      <c r="AE654" s="38"/>
      <c r="AR654" s="228" t="s">
        <v>234</v>
      </c>
      <c r="AT654" s="228" t="s">
        <v>142</v>
      </c>
      <c r="AU654" s="228" t="s">
        <v>82</v>
      </c>
      <c r="AY654" s="17" t="s">
        <v>140</v>
      </c>
      <c r="BE654" s="229">
        <f>IF(N654="základní",J654,0)</f>
        <v>0</v>
      </c>
      <c r="BF654" s="229">
        <f>IF(N654="snížená",J654,0)</f>
        <v>0</v>
      </c>
      <c r="BG654" s="229">
        <f>IF(N654="zákl. přenesená",J654,0)</f>
        <v>0</v>
      </c>
      <c r="BH654" s="229">
        <f>IF(N654="sníž. přenesená",J654,0)</f>
        <v>0</v>
      </c>
      <c r="BI654" s="229">
        <f>IF(N654="nulová",J654,0)</f>
        <v>0</v>
      </c>
      <c r="BJ654" s="17" t="s">
        <v>146</v>
      </c>
      <c r="BK654" s="229">
        <f>ROUND(I654*H654,2)</f>
        <v>0</v>
      </c>
      <c r="BL654" s="17" t="s">
        <v>234</v>
      </c>
      <c r="BM654" s="228" t="s">
        <v>1111</v>
      </c>
    </row>
    <row r="655" s="2" customFormat="1">
      <c r="A655" s="38"/>
      <c r="B655" s="39"/>
      <c r="C655" s="40"/>
      <c r="D655" s="230" t="s">
        <v>148</v>
      </c>
      <c r="E655" s="40"/>
      <c r="F655" s="231" t="s">
        <v>1112</v>
      </c>
      <c r="G655" s="40"/>
      <c r="H655" s="40"/>
      <c r="I655" s="232"/>
      <c r="J655" s="40"/>
      <c r="K655" s="40"/>
      <c r="L655" s="44"/>
      <c r="M655" s="233"/>
      <c r="N655" s="234"/>
      <c r="O655" s="92"/>
      <c r="P655" s="92"/>
      <c r="Q655" s="92"/>
      <c r="R655" s="92"/>
      <c r="S655" s="92"/>
      <c r="T655" s="93"/>
      <c r="U655" s="38"/>
      <c r="V655" s="38"/>
      <c r="W655" s="38"/>
      <c r="X655" s="38"/>
      <c r="Y655" s="38"/>
      <c r="Z655" s="38"/>
      <c r="AA655" s="38"/>
      <c r="AB655" s="38"/>
      <c r="AC655" s="38"/>
      <c r="AD655" s="38"/>
      <c r="AE655" s="38"/>
      <c r="AT655" s="17" t="s">
        <v>148</v>
      </c>
      <c r="AU655" s="17" t="s">
        <v>82</v>
      </c>
    </row>
    <row r="656" s="13" customFormat="1">
      <c r="A656" s="13"/>
      <c r="B656" s="235"/>
      <c r="C656" s="236"/>
      <c r="D656" s="230" t="s">
        <v>150</v>
      </c>
      <c r="E656" s="237" t="s">
        <v>1</v>
      </c>
      <c r="F656" s="238" t="s">
        <v>1113</v>
      </c>
      <c r="G656" s="236"/>
      <c r="H656" s="239">
        <v>36.380000000000003</v>
      </c>
      <c r="I656" s="240"/>
      <c r="J656" s="236"/>
      <c r="K656" s="236"/>
      <c r="L656" s="241"/>
      <c r="M656" s="242"/>
      <c r="N656" s="243"/>
      <c r="O656" s="243"/>
      <c r="P656" s="243"/>
      <c r="Q656" s="243"/>
      <c r="R656" s="243"/>
      <c r="S656" s="243"/>
      <c r="T656" s="244"/>
      <c r="U656" s="13"/>
      <c r="V656" s="13"/>
      <c r="W656" s="13"/>
      <c r="X656" s="13"/>
      <c r="Y656" s="13"/>
      <c r="Z656" s="13"/>
      <c r="AA656" s="13"/>
      <c r="AB656" s="13"/>
      <c r="AC656" s="13"/>
      <c r="AD656" s="13"/>
      <c r="AE656" s="13"/>
      <c r="AT656" s="245" t="s">
        <v>150</v>
      </c>
      <c r="AU656" s="245" t="s">
        <v>82</v>
      </c>
      <c r="AV656" s="13" t="s">
        <v>82</v>
      </c>
      <c r="AW656" s="13" t="s">
        <v>30</v>
      </c>
      <c r="AX656" s="13" t="s">
        <v>80</v>
      </c>
      <c r="AY656" s="245" t="s">
        <v>140</v>
      </c>
    </row>
    <row r="657" s="12" customFormat="1" ht="25.92" customHeight="1">
      <c r="A657" s="12"/>
      <c r="B657" s="200"/>
      <c r="C657" s="201"/>
      <c r="D657" s="202" t="s">
        <v>72</v>
      </c>
      <c r="E657" s="203" t="s">
        <v>152</v>
      </c>
      <c r="F657" s="203" t="s">
        <v>1114</v>
      </c>
      <c r="G657" s="201"/>
      <c r="H657" s="201"/>
      <c r="I657" s="204"/>
      <c r="J657" s="205">
        <f>BK657</f>
        <v>0</v>
      </c>
      <c r="K657" s="201"/>
      <c r="L657" s="206"/>
      <c r="M657" s="207"/>
      <c r="N657" s="208"/>
      <c r="O657" s="208"/>
      <c r="P657" s="209">
        <f>P658</f>
        <v>0</v>
      </c>
      <c r="Q657" s="208"/>
      <c r="R657" s="209">
        <f>R658</f>
        <v>0.040128500000000004</v>
      </c>
      <c r="S657" s="208"/>
      <c r="T657" s="210">
        <f>T658</f>
        <v>0.25600000000000001</v>
      </c>
      <c r="U657" s="12"/>
      <c r="V657" s="12"/>
      <c r="W657" s="12"/>
      <c r="X657" s="12"/>
      <c r="Y657" s="12"/>
      <c r="Z657" s="12"/>
      <c r="AA657" s="12"/>
      <c r="AB657" s="12"/>
      <c r="AC657" s="12"/>
      <c r="AD657" s="12"/>
      <c r="AE657" s="12"/>
      <c r="AR657" s="211" t="s">
        <v>160</v>
      </c>
      <c r="AT657" s="212" t="s">
        <v>72</v>
      </c>
      <c r="AU657" s="212" t="s">
        <v>73</v>
      </c>
      <c r="AY657" s="211" t="s">
        <v>140</v>
      </c>
      <c r="BK657" s="213">
        <f>BK658</f>
        <v>0</v>
      </c>
    </row>
    <row r="658" s="12" customFormat="1" ht="22.8" customHeight="1">
      <c r="A658" s="12"/>
      <c r="B658" s="200"/>
      <c r="C658" s="201"/>
      <c r="D658" s="202" t="s">
        <v>72</v>
      </c>
      <c r="E658" s="214" t="s">
        <v>1115</v>
      </c>
      <c r="F658" s="214" t="s">
        <v>1116</v>
      </c>
      <c r="G658" s="201"/>
      <c r="H658" s="201"/>
      <c r="I658" s="204"/>
      <c r="J658" s="215">
        <f>BK658</f>
        <v>0</v>
      </c>
      <c r="K658" s="201"/>
      <c r="L658" s="206"/>
      <c r="M658" s="207"/>
      <c r="N658" s="208"/>
      <c r="O658" s="208"/>
      <c r="P658" s="209">
        <f>SUM(P659:P688)</f>
        <v>0</v>
      </c>
      <c r="Q658" s="208"/>
      <c r="R658" s="209">
        <f>SUM(R659:R688)</f>
        <v>0.040128500000000004</v>
      </c>
      <c r="S658" s="208"/>
      <c r="T658" s="210">
        <f>SUM(T659:T688)</f>
        <v>0.25600000000000001</v>
      </c>
      <c r="U658" s="12"/>
      <c r="V658" s="12"/>
      <c r="W658" s="12"/>
      <c r="X658" s="12"/>
      <c r="Y658" s="12"/>
      <c r="Z658" s="12"/>
      <c r="AA658" s="12"/>
      <c r="AB658" s="12"/>
      <c r="AC658" s="12"/>
      <c r="AD658" s="12"/>
      <c r="AE658" s="12"/>
      <c r="AR658" s="211" t="s">
        <v>160</v>
      </c>
      <c r="AT658" s="212" t="s">
        <v>72</v>
      </c>
      <c r="AU658" s="212" t="s">
        <v>80</v>
      </c>
      <c r="AY658" s="211" t="s">
        <v>140</v>
      </c>
      <c r="BK658" s="213">
        <f>SUM(BK659:BK688)</f>
        <v>0</v>
      </c>
    </row>
    <row r="659" s="2" customFormat="1" ht="37.8" customHeight="1">
      <c r="A659" s="38"/>
      <c r="B659" s="39"/>
      <c r="C659" s="216" t="s">
        <v>1117</v>
      </c>
      <c r="D659" s="216" t="s">
        <v>142</v>
      </c>
      <c r="E659" s="217" t="s">
        <v>1118</v>
      </c>
      <c r="F659" s="218" t="s">
        <v>1119</v>
      </c>
      <c r="G659" s="219" t="s">
        <v>177</v>
      </c>
      <c r="H659" s="220">
        <v>50</v>
      </c>
      <c r="I659" s="221"/>
      <c r="J659" s="222">
        <f>ROUND(I659*H659,2)</f>
        <v>0</v>
      </c>
      <c r="K659" s="223"/>
      <c r="L659" s="44"/>
      <c r="M659" s="224" t="s">
        <v>1</v>
      </c>
      <c r="N659" s="225" t="s">
        <v>40</v>
      </c>
      <c r="O659" s="92"/>
      <c r="P659" s="226">
        <f>O659*H659</f>
        <v>0</v>
      </c>
      <c r="Q659" s="226">
        <v>0</v>
      </c>
      <c r="R659" s="226">
        <f>Q659*H659</f>
        <v>0</v>
      </c>
      <c r="S659" s="226">
        <v>0</v>
      </c>
      <c r="T659" s="227">
        <f>S659*H659</f>
        <v>0</v>
      </c>
      <c r="U659" s="38"/>
      <c r="V659" s="38"/>
      <c r="W659" s="38"/>
      <c r="X659" s="38"/>
      <c r="Y659" s="38"/>
      <c r="Z659" s="38"/>
      <c r="AA659" s="38"/>
      <c r="AB659" s="38"/>
      <c r="AC659" s="38"/>
      <c r="AD659" s="38"/>
      <c r="AE659" s="38"/>
      <c r="AR659" s="228" t="s">
        <v>473</v>
      </c>
      <c r="AT659" s="228" t="s">
        <v>142</v>
      </c>
      <c r="AU659" s="228" t="s">
        <v>82</v>
      </c>
      <c r="AY659" s="17" t="s">
        <v>140</v>
      </c>
      <c r="BE659" s="229">
        <f>IF(N659="základní",J659,0)</f>
        <v>0</v>
      </c>
      <c r="BF659" s="229">
        <f>IF(N659="snížená",J659,0)</f>
        <v>0</v>
      </c>
      <c r="BG659" s="229">
        <f>IF(N659="zákl. přenesená",J659,0)</f>
        <v>0</v>
      </c>
      <c r="BH659" s="229">
        <f>IF(N659="sníž. přenesená",J659,0)</f>
        <v>0</v>
      </c>
      <c r="BI659" s="229">
        <f>IF(N659="nulová",J659,0)</f>
        <v>0</v>
      </c>
      <c r="BJ659" s="17" t="s">
        <v>146</v>
      </c>
      <c r="BK659" s="229">
        <f>ROUND(I659*H659,2)</f>
        <v>0</v>
      </c>
      <c r="BL659" s="17" t="s">
        <v>473</v>
      </c>
      <c r="BM659" s="228" t="s">
        <v>1120</v>
      </c>
    </row>
    <row r="660" s="2" customFormat="1">
      <c r="A660" s="38"/>
      <c r="B660" s="39"/>
      <c r="C660" s="40"/>
      <c r="D660" s="230" t="s">
        <v>148</v>
      </c>
      <c r="E660" s="40"/>
      <c r="F660" s="231" t="s">
        <v>1119</v>
      </c>
      <c r="G660" s="40"/>
      <c r="H660" s="40"/>
      <c r="I660" s="232"/>
      <c r="J660" s="40"/>
      <c r="K660" s="40"/>
      <c r="L660" s="44"/>
      <c r="M660" s="233"/>
      <c r="N660" s="234"/>
      <c r="O660" s="92"/>
      <c r="P660" s="92"/>
      <c r="Q660" s="92"/>
      <c r="R660" s="92"/>
      <c r="S660" s="92"/>
      <c r="T660" s="93"/>
      <c r="U660" s="38"/>
      <c r="V660" s="38"/>
      <c r="W660" s="38"/>
      <c r="X660" s="38"/>
      <c r="Y660" s="38"/>
      <c r="Z660" s="38"/>
      <c r="AA660" s="38"/>
      <c r="AB660" s="38"/>
      <c r="AC660" s="38"/>
      <c r="AD660" s="38"/>
      <c r="AE660" s="38"/>
      <c r="AT660" s="17" t="s">
        <v>148</v>
      </c>
      <c r="AU660" s="17" t="s">
        <v>82</v>
      </c>
    </row>
    <row r="661" s="2" customFormat="1" ht="16.5" customHeight="1">
      <c r="A661" s="38"/>
      <c r="B661" s="39"/>
      <c r="C661" s="246" t="s">
        <v>1121</v>
      </c>
      <c r="D661" s="246" t="s">
        <v>152</v>
      </c>
      <c r="E661" s="247" t="s">
        <v>1122</v>
      </c>
      <c r="F661" s="248" t="s">
        <v>1123</v>
      </c>
      <c r="G661" s="249" t="s">
        <v>1124</v>
      </c>
      <c r="H661" s="250">
        <v>0.55000000000000004</v>
      </c>
      <c r="I661" s="251"/>
      <c r="J661" s="252">
        <f>ROUND(I661*H661,2)</f>
        <v>0</v>
      </c>
      <c r="K661" s="253"/>
      <c r="L661" s="254"/>
      <c r="M661" s="255" t="s">
        <v>1</v>
      </c>
      <c r="N661" s="256" t="s">
        <v>40</v>
      </c>
      <c r="O661" s="92"/>
      <c r="P661" s="226">
        <f>O661*H661</f>
        <v>0</v>
      </c>
      <c r="Q661" s="226">
        <v>0</v>
      </c>
      <c r="R661" s="226">
        <f>Q661*H661</f>
        <v>0</v>
      </c>
      <c r="S661" s="226">
        <v>0</v>
      </c>
      <c r="T661" s="227">
        <f>S661*H661</f>
        <v>0</v>
      </c>
      <c r="U661" s="38"/>
      <c r="V661" s="38"/>
      <c r="W661" s="38"/>
      <c r="X661" s="38"/>
      <c r="Y661" s="38"/>
      <c r="Z661" s="38"/>
      <c r="AA661" s="38"/>
      <c r="AB661" s="38"/>
      <c r="AC661" s="38"/>
      <c r="AD661" s="38"/>
      <c r="AE661" s="38"/>
      <c r="AR661" s="228" t="s">
        <v>748</v>
      </c>
      <c r="AT661" s="228" t="s">
        <v>152</v>
      </c>
      <c r="AU661" s="228" t="s">
        <v>82</v>
      </c>
      <c r="AY661" s="17" t="s">
        <v>140</v>
      </c>
      <c r="BE661" s="229">
        <f>IF(N661="základní",J661,0)</f>
        <v>0</v>
      </c>
      <c r="BF661" s="229">
        <f>IF(N661="snížená",J661,0)</f>
        <v>0</v>
      </c>
      <c r="BG661" s="229">
        <f>IF(N661="zákl. přenesená",J661,0)</f>
        <v>0</v>
      </c>
      <c r="BH661" s="229">
        <f>IF(N661="sníž. přenesená",J661,0)</f>
        <v>0</v>
      </c>
      <c r="BI661" s="229">
        <f>IF(N661="nulová",J661,0)</f>
        <v>0</v>
      </c>
      <c r="BJ661" s="17" t="s">
        <v>146</v>
      </c>
      <c r="BK661" s="229">
        <f>ROUND(I661*H661,2)</f>
        <v>0</v>
      </c>
      <c r="BL661" s="17" t="s">
        <v>748</v>
      </c>
      <c r="BM661" s="228" t="s">
        <v>1125</v>
      </c>
    </row>
    <row r="662" s="2" customFormat="1">
      <c r="A662" s="38"/>
      <c r="B662" s="39"/>
      <c r="C662" s="40"/>
      <c r="D662" s="230" t="s">
        <v>148</v>
      </c>
      <c r="E662" s="40"/>
      <c r="F662" s="231" t="s">
        <v>1123</v>
      </c>
      <c r="G662" s="40"/>
      <c r="H662" s="40"/>
      <c r="I662" s="232"/>
      <c r="J662" s="40"/>
      <c r="K662" s="40"/>
      <c r="L662" s="44"/>
      <c r="M662" s="233"/>
      <c r="N662" s="234"/>
      <c r="O662" s="92"/>
      <c r="P662" s="92"/>
      <c r="Q662" s="92"/>
      <c r="R662" s="92"/>
      <c r="S662" s="92"/>
      <c r="T662" s="93"/>
      <c r="U662" s="38"/>
      <c r="V662" s="38"/>
      <c r="W662" s="38"/>
      <c r="X662" s="38"/>
      <c r="Y662" s="38"/>
      <c r="Z662" s="38"/>
      <c r="AA662" s="38"/>
      <c r="AB662" s="38"/>
      <c r="AC662" s="38"/>
      <c r="AD662" s="38"/>
      <c r="AE662" s="38"/>
      <c r="AT662" s="17" t="s">
        <v>148</v>
      </c>
      <c r="AU662" s="17" t="s">
        <v>82</v>
      </c>
    </row>
    <row r="663" s="13" customFormat="1">
      <c r="A663" s="13"/>
      <c r="B663" s="235"/>
      <c r="C663" s="236"/>
      <c r="D663" s="230" t="s">
        <v>150</v>
      </c>
      <c r="E663" s="237" t="s">
        <v>1</v>
      </c>
      <c r="F663" s="238" t="s">
        <v>1126</v>
      </c>
      <c r="G663" s="236"/>
      <c r="H663" s="239">
        <v>0.55000000000000004</v>
      </c>
      <c r="I663" s="240"/>
      <c r="J663" s="236"/>
      <c r="K663" s="236"/>
      <c r="L663" s="241"/>
      <c r="M663" s="242"/>
      <c r="N663" s="243"/>
      <c r="O663" s="243"/>
      <c r="P663" s="243"/>
      <c r="Q663" s="243"/>
      <c r="R663" s="243"/>
      <c r="S663" s="243"/>
      <c r="T663" s="244"/>
      <c r="U663" s="13"/>
      <c r="V663" s="13"/>
      <c r="W663" s="13"/>
      <c r="X663" s="13"/>
      <c r="Y663" s="13"/>
      <c r="Z663" s="13"/>
      <c r="AA663" s="13"/>
      <c r="AB663" s="13"/>
      <c r="AC663" s="13"/>
      <c r="AD663" s="13"/>
      <c r="AE663" s="13"/>
      <c r="AT663" s="245" t="s">
        <v>150</v>
      </c>
      <c r="AU663" s="245" t="s">
        <v>82</v>
      </c>
      <c r="AV663" s="13" t="s">
        <v>82</v>
      </c>
      <c r="AW663" s="13" t="s">
        <v>30</v>
      </c>
      <c r="AX663" s="13" t="s">
        <v>80</v>
      </c>
      <c r="AY663" s="245" t="s">
        <v>140</v>
      </c>
    </row>
    <row r="664" s="2" customFormat="1" ht="21.75" customHeight="1">
      <c r="A664" s="38"/>
      <c r="B664" s="39"/>
      <c r="C664" s="246" t="s">
        <v>1127</v>
      </c>
      <c r="D664" s="246" t="s">
        <v>152</v>
      </c>
      <c r="E664" s="247" t="s">
        <v>1128</v>
      </c>
      <c r="F664" s="248" t="s">
        <v>1129</v>
      </c>
      <c r="G664" s="249" t="s">
        <v>1124</v>
      </c>
      <c r="H664" s="250">
        <v>0.55000000000000004</v>
      </c>
      <c r="I664" s="251"/>
      <c r="J664" s="252">
        <f>ROUND(I664*H664,2)</f>
        <v>0</v>
      </c>
      <c r="K664" s="253"/>
      <c r="L664" s="254"/>
      <c r="M664" s="255" t="s">
        <v>1</v>
      </c>
      <c r="N664" s="256" t="s">
        <v>40</v>
      </c>
      <c r="O664" s="92"/>
      <c r="P664" s="226">
        <f>O664*H664</f>
        <v>0</v>
      </c>
      <c r="Q664" s="226">
        <v>0.00027</v>
      </c>
      <c r="R664" s="226">
        <f>Q664*H664</f>
        <v>0.00014850000000000001</v>
      </c>
      <c r="S664" s="226">
        <v>0</v>
      </c>
      <c r="T664" s="227">
        <f>S664*H664</f>
        <v>0</v>
      </c>
      <c r="U664" s="38"/>
      <c r="V664" s="38"/>
      <c r="W664" s="38"/>
      <c r="X664" s="38"/>
      <c r="Y664" s="38"/>
      <c r="Z664" s="38"/>
      <c r="AA664" s="38"/>
      <c r="AB664" s="38"/>
      <c r="AC664" s="38"/>
      <c r="AD664" s="38"/>
      <c r="AE664" s="38"/>
      <c r="AR664" s="228" t="s">
        <v>748</v>
      </c>
      <c r="AT664" s="228" t="s">
        <v>152</v>
      </c>
      <c r="AU664" s="228" t="s">
        <v>82</v>
      </c>
      <c r="AY664" s="17" t="s">
        <v>140</v>
      </c>
      <c r="BE664" s="229">
        <f>IF(N664="základní",J664,0)</f>
        <v>0</v>
      </c>
      <c r="BF664" s="229">
        <f>IF(N664="snížená",J664,0)</f>
        <v>0</v>
      </c>
      <c r="BG664" s="229">
        <f>IF(N664="zákl. přenesená",J664,0)</f>
        <v>0</v>
      </c>
      <c r="BH664" s="229">
        <f>IF(N664="sníž. přenesená",J664,0)</f>
        <v>0</v>
      </c>
      <c r="BI664" s="229">
        <f>IF(N664="nulová",J664,0)</f>
        <v>0</v>
      </c>
      <c r="BJ664" s="17" t="s">
        <v>146</v>
      </c>
      <c r="BK664" s="229">
        <f>ROUND(I664*H664,2)</f>
        <v>0</v>
      </c>
      <c r="BL664" s="17" t="s">
        <v>748</v>
      </c>
      <c r="BM664" s="228" t="s">
        <v>1130</v>
      </c>
    </row>
    <row r="665" s="2" customFormat="1">
      <c r="A665" s="38"/>
      <c r="B665" s="39"/>
      <c r="C665" s="40"/>
      <c r="D665" s="230" t="s">
        <v>148</v>
      </c>
      <c r="E665" s="40"/>
      <c r="F665" s="231" t="s">
        <v>1129</v>
      </c>
      <c r="G665" s="40"/>
      <c r="H665" s="40"/>
      <c r="I665" s="232"/>
      <c r="J665" s="40"/>
      <c r="K665" s="40"/>
      <c r="L665" s="44"/>
      <c r="M665" s="233"/>
      <c r="N665" s="234"/>
      <c r="O665" s="92"/>
      <c r="P665" s="92"/>
      <c r="Q665" s="92"/>
      <c r="R665" s="92"/>
      <c r="S665" s="92"/>
      <c r="T665" s="93"/>
      <c r="U665" s="38"/>
      <c r="V665" s="38"/>
      <c r="W665" s="38"/>
      <c r="X665" s="38"/>
      <c r="Y665" s="38"/>
      <c r="Z665" s="38"/>
      <c r="AA665" s="38"/>
      <c r="AB665" s="38"/>
      <c r="AC665" s="38"/>
      <c r="AD665" s="38"/>
      <c r="AE665" s="38"/>
      <c r="AT665" s="17" t="s">
        <v>148</v>
      </c>
      <c r="AU665" s="17" t="s">
        <v>82</v>
      </c>
    </row>
    <row r="666" s="2" customFormat="1" ht="24.15" customHeight="1">
      <c r="A666" s="38"/>
      <c r="B666" s="39"/>
      <c r="C666" s="216" t="s">
        <v>1131</v>
      </c>
      <c r="D666" s="216" t="s">
        <v>142</v>
      </c>
      <c r="E666" s="217" t="s">
        <v>1132</v>
      </c>
      <c r="F666" s="218" t="s">
        <v>1133</v>
      </c>
      <c r="G666" s="219" t="s">
        <v>163</v>
      </c>
      <c r="H666" s="220">
        <v>7</v>
      </c>
      <c r="I666" s="221"/>
      <c r="J666" s="222">
        <f>ROUND(I666*H666,2)</f>
        <v>0</v>
      </c>
      <c r="K666" s="223"/>
      <c r="L666" s="44"/>
      <c r="M666" s="224" t="s">
        <v>1</v>
      </c>
      <c r="N666" s="225" t="s">
        <v>40</v>
      </c>
      <c r="O666" s="92"/>
      <c r="P666" s="226">
        <f>O666*H666</f>
        <v>0</v>
      </c>
      <c r="Q666" s="226">
        <v>0.00076999999999999996</v>
      </c>
      <c r="R666" s="226">
        <f>Q666*H666</f>
        <v>0.0053899999999999998</v>
      </c>
      <c r="S666" s="226">
        <v>0</v>
      </c>
      <c r="T666" s="227">
        <f>S666*H666</f>
        <v>0</v>
      </c>
      <c r="U666" s="38"/>
      <c r="V666" s="38"/>
      <c r="W666" s="38"/>
      <c r="X666" s="38"/>
      <c r="Y666" s="38"/>
      <c r="Z666" s="38"/>
      <c r="AA666" s="38"/>
      <c r="AB666" s="38"/>
      <c r="AC666" s="38"/>
      <c r="AD666" s="38"/>
      <c r="AE666" s="38"/>
      <c r="AR666" s="228" t="s">
        <v>473</v>
      </c>
      <c r="AT666" s="228" t="s">
        <v>142</v>
      </c>
      <c r="AU666" s="228" t="s">
        <v>82</v>
      </c>
      <c r="AY666" s="17" t="s">
        <v>140</v>
      </c>
      <c r="BE666" s="229">
        <f>IF(N666="základní",J666,0)</f>
        <v>0</v>
      </c>
      <c r="BF666" s="229">
        <f>IF(N666="snížená",J666,0)</f>
        <v>0</v>
      </c>
      <c r="BG666" s="229">
        <f>IF(N666="zákl. přenesená",J666,0)</f>
        <v>0</v>
      </c>
      <c r="BH666" s="229">
        <f>IF(N666="sníž. přenesená",J666,0)</f>
        <v>0</v>
      </c>
      <c r="BI666" s="229">
        <f>IF(N666="nulová",J666,0)</f>
        <v>0</v>
      </c>
      <c r="BJ666" s="17" t="s">
        <v>146</v>
      </c>
      <c r="BK666" s="229">
        <f>ROUND(I666*H666,2)</f>
        <v>0</v>
      </c>
      <c r="BL666" s="17" t="s">
        <v>473</v>
      </c>
      <c r="BM666" s="228" t="s">
        <v>1134</v>
      </c>
    </row>
    <row r="667" s="2" customFormat="1">
      <c r="A667" s="38"/>
      <c r="B667" s="39"/>
      <c r="C667" s="40"/>
      <c r="D667" s="230" t="s">
        <v>148</v>
      </c>
      <c r="E667" s="40"/>
      <c r="F667" s="231" t="s">
        <v>1133</v>
      </c>
      <c r="G667" s="40"/>
      <c r="H667" s="40"/>
      <c r="I667" s="232"/>
      <c r="J667" s="40"/>
      <c r="K667" s="40"/>
      <c r="L667" s="44"/>
      <c r="M667" s="233"/>
      <c r="N667" s="234"/>
      <c r="O667" s="92"/>
      <c r="P667" s="92"/>
      <c r="Q667" s="92"/>
      <c r="R667" s="92"/>
      <c r="S667" s="92"/>
      <c r="T667" s="93"/>
      <c r="U667" s="38"/>
      <c r="V667" s="38"/>
      <c r="W667" s="38"/>
      <c r="X667" s="38"/>
      <c r="Y667" s="38"/>
      <c r="Z667" s="38"/>
      <c r="AA667" s="38"/>
      <c r="AB667" s="38"/>
      <c r="AC667" s="38"/>
      <c r="AD667" s="38"/>
      <c r="AE667" s="38"/>
      <c r="AT667" s="17" t="s">
        <v>148</v>
      </c>
      <c r="AU667" s="17" t="s">
        <v>82</v>
      </c>
    </row>
    <row r="668" s="2" customFormat="1" ht="33" customHeight="1">
      <c r="A668" s="38"/>
      <c r="B668" s="39"/>
      <c r="C668" s="216" t="s">
        <v>1135</v>
      </c>
      <c r="D668" s="216" t="s">
        <v>142</v>
      </c>
      <c r="E668" s="217" t="s">
        <v>1136</v>
      </c>
      <c r="F668" s="218" t="s">
        <v>1137</v>
      </c>
      <c r="G668" s="219" t="s">
        <v>163</v>
      </c>
      <c r="H668" s="220">
        <v>1</v>
      </c>
      <c r="I668" s="221"/>
      <c r="J668" s="222">
        <f>ROUND(I668*H668,2)</f>
        <v>0</v>
      </c>
      <c r="K668" s="223"/>
      <c r="L668" s="44"/>
      <c r="M668" s="224" t="s">
        <v>1</v>
      </c>
      <c r="N668" s="225" t="s">
        <v>40</v>
      </c>
      <c r="O668" s="92"/>
      <c r="P668" s="226">
        <f>O668*H668</f>
        <v>0</v>
      </c>
      <c r="Q668" s="226">
        <v>0.0017799999999999999</v>
      </c>
      <c r="R668" s="226">
        <f>Q668*H668</f>
        <v>0.0017799999999999999</v>
      </c>
      <c r="S668" s="226">
        <v>0</v>
      </c>
      <c r="T668" s="227">
        <f>S668*H668</f>
        <v>0</v>
      </c>
      <c r="U668" s="38"/>
      <c r="V668" s="38"/>
      <c r="W668" s="38"/>
      <c r="X668" s="38"/>
      <c r="Y668" s="38"/>
      <c r="Z668" s="38"/>
      <c r="AA668" s="38"/>
      <c r="AB668" s="38"/>
      <c r="AC668" s="38"/>
      <c r="AD668" s="38"/>
      <c r="AE668" s="38"/>
      <c r="AR668" s="228" t="s">
        <v>473</v>
      </c>
      <c r="AT668" s="228" t="s">
        <v>142</v>
      </c>
      <c r="AU668" s="228" t="s">
        <v>82</v>
      </c>
      <c r="AY668" s="17" t="s">
        <v>140</v>
      </c>
      <c r="BE668" s="229">
        <f>IF(N668="základní",J668,0)</f>
        <v>0</v>
      </c>
      <c r="BF668" s="229">
        <f>IF(N668="snížená",J668,0)</f>
        <v>0</v>
      </c>
      <c r="BG668" s="229">
        <f>IF(N668="zákl. přenesená",J668,0)</f>
        <v>0</v>
      </c>
      <c r="BH668" s="229">
        <f>IF(N668="sníž. přenesená",J668,0)</f>
        <v>0</v>
      </c>
      <c r="BI668" s="229">
        <f>IF(N668="nulová",J668,0)</f>
        <v>0</v>
      </c>
      <c r="BJ668" s="17" t="s">
        <v>146</v>
      </c>
      <c r="BK668" s="229">
        <f>ROUND(I668*H668,2)</f>
        <v>0</v>
      </c>
      <c r="BL668" s="17" t="s">
        <v>473</v>
      </c>
      <c r="BM668" s="228" t="s">
        <v>1138</v>
      </c>
    </row>
    <row r="669" s="2" customFormat="1">
      <c r="A669" s="38"/>
      <c r="B669" s="39"/>
      <c r="C669" s="40"/>
      <c r="D669" s="230" t="s">
        <v>148</v>
      </c>
      <c r="E669" s="40"/>
      <c r="F669" s="231" t="s">
        <v>1137</v>
      </c>
      <c r="G669" s="40"/>
      <c r="H669" s="40"/>
      <c r="I669" s="232"/>
      <c r="J669" s="40"/>
      <c r="K669" s="40"/>
      <c r="L669" s="44"/>
      <c r="M669" s="233"/>
      <c r="N669" s="234"/>
      <c r="O669" s="92"/>
      <c r="P669" s="92"/>
      <c r="Q669" s="92"/>
      <c r="R669" s="92"/>
      <c r="S669" s="92"/>
      <c r="T669" s="93"/>
      <c r="U669" s="38"/>
      <c r="V669" s="38"/>
      <c r="W669" s="38"/>
      <c r="X669" s="38"/>
      <c r="Y669" s="38"/>
      <c r="Z669" s="38"/>
      <c r="AA669" s="38"/>
      <c r="AB669" s="38"/>
      <c r="AC669" s="38"/>
      <c r="AD669" s="38"/>
      <c r="AE669" s="38"/>
      <c r="AT669" s="17" t="s">
        <v>148</v>
      </c>
      <c r="AU669" s="17" t="s">
        <v>82</v>
      </c>
    </row>
    <row r="670" s="2" customFormat="1" ht="37.8" customHeight="1">
      <c r="A670" s="38"/>
      <c r="B670" s="39"/>
      <c r="C670" s="216" t="s">
        <v>1139</v>
      </c>
      <c r="D670" s="216" t="s">
        <v>142</v>
      </c>
      <c r="E670" s="217" t="s">
        <v>1140</v>
      </c>
      <c r="F670" s="218" t="s">
        <v>1141</v>
      </c>
      <c r="G670" s="219" t="s">
        <v>177</v>
      </c>
      <c r="H670" s="220">
        <v>1</v>
      </c>
      <c r="I670" s="221"/>
      <c r="J670" s="222">
        <f>ROUND(I670*H670,2)</f>
        <v>0</v>
      </c>
      <c r="K670" s="223"/>
      <c r="L670" s="44"/>
      <c r="M670" s="224" t="s">
        <v>1</v>
      </c>
      <c r="N670" s="225" t="s">
        <v>40</v>
      </c>
      <c r="O670" s="92"/>
      <c r="P670" s="226">
        <f>O670*H670</f>
        <v>0</v>
      </c>
      <c r="Q670" s="226">
        <v>0.032809999999999999</v>
      </c>
      <c r="R670" s="226">
        <f>Q670*H670</f>
        <v>0.032809999999999999</v>
      </c>
      <c r="S670" s="226">
        <v>0</v>
      </c>
      <c r="T670" s="227">
        <f>S670*H670</f>
        <v>0</v>
      </c>
      <c r="U670" s="38"/>
      <c r="V670" s="38"/>
      <c r="W670" s="38"/>
      <c r="X670" s="38"/>
      <c r="Y670" s="38"/>
      <c r="Z670" s="38"/>
      <c r="AA670" s="38"/>
      <c r="AB670" s="38"/>
      <c r="AC670" s="38"/>
      <c r="AD670" s="38"/>
      <c r="AE670" s="38"/>
      <c r="AR670" s="228" t="s">
        <v>473</v>
      </c>
      <c r="AT670" s="228" t="s">
        <v>142</v>
      </c>
      <c r="AU670" s="228" t="s">
        <v>82</v>
      </c>
      <c r="AY670" s="17" t="s">
        <v>140</v>
      </c>
      <c r="BE670" s="229">
        <f>IF(N670="základní",J670,0)</f>
        <v>0</v>
      </c>
      <c r="BF670" s="229">
        <f>IF(N670="snížená",J670,0)</f>
        <v>0</v>
      </c>
      <c r="BG670" s="229">
        <f>IF(N670="zákl. přenesená",J670,0)</f>
        <v>0</v>
      </c>
      <c r="BH670" s="229">
        <f>IF(N670="sníž. přenesená",J670,0)</f>
        <v>0</v>
      </c>
      <c r="BI670" s="229">
        <f>IF(N670="nulová",J670,0)</f>
        <v>0</v>
      </c>
      <c r="BJ670" s="17" t="s">
        <v>146</v>
      </c>
      <c r="BK670" s="229">
        <f>ROUND(I670*H670,2)</f>
        <v>0</v>
      </c>
      <c r="BL670" s="17" t="s">
        <v>473</v>
      </c>
      <c r="BM670" s="228" t="s">
        <v>1142</v>
      </c>
    </row>
    <row r="671" s="2" customFormat="1">
      <c r="A671" s="38"/>
      <c r="B671" s="39"/>
      <c r="C671" s="40"/>
      <c r="D671" s="230" t="s">
        <v>148</v>
      </c>
      <c r="E671" s="40"/>
      <c r="F671" s="231" t="s">
        <v>1141</v>
      </c>
      <c r="G671" s="40"/>
      <c r="H671" s="40"/>
      <c r="I671" s="232"/>
      <c r="J671" s="40"/>
      <c r="K671" s="40"/>
      <c r="L671" s="44"/>
      <c r="M671" s="233"/>
      <c r="N671" s="234"/>
      <c r="O671" s="92"/>
      <c r="P671" s="92"/>
      <c r="Q671" s="92"/>
      <c r="R671" s="92"/>
      <c r="S671" s="92"/>
      <c r="T671" s="93"/>
      <c r="U671" s="38"/>
      <c r="V671" s="38"/>
      <c r="W671" s="38"/>
      <c r="X671" s="38"/>
      <c r="Y671" s="38"/>
      <c r="Z671" s="38"/>
      <c r="AA671" s="38"/>
      <c r="AB671" s="38"/>
      <c r="AC671" s="38"/>
      <c r="AD671" s="38"/>
      <c r="AE671" s="38"/>
      <c r="AT671" s="17" t="s">
        <v>148</v>
      </c>
      <c r="AU671" s="17" t="s">
        <v>82</v>
      </c>
    </row>
    <row r="672" s="2" customFormat="1" ht="24.15" customHeight="1">
      <c r="A672" s="38"/>
      <c r="B672" s="39"/>
      <c r="C672" s="216" t="s">
        <v>1143</v>
      </c>
      <c r="D672" s="216" t="s">
        <v>142</v>
      </c>
      <c r="E672" s="217" t="s">
        <v>1144</v>
      </c>
      <c r="F672" s="218" t="s">
        <v>1145</v>
      </c>
      <c r="G672" s="219" t="s">
        <v>177</v>
      </c>
      <c r="H672" s="220">
        <v>2</v>
      </c>
      <c r="I672" s="221"/>
      <c r="J672" s="222">
        <f>ROUND(I672*H672,2)</f>
        <v>0</v>
      </c>
      <c r="K672" s="223"/>
      <c r="L672" s="44"/>
      <c r="M672" s="224" t="s">
        <v>1</v>
      </c>
      <c r="N672" s="225" t="s">
        <v>40</v>
      </c>
      <c r="O672" s="92"/>
      <c r="P672" s="226">
        <f>O672*H672</f>
        <v>0</v>
      </c>
      <c r="Q672" s="226">
        <v>0</v>
      </c>
      <c r="R672" s="226">
        <f>Q672*H672</f>
        <v>0</v>
      </c>
      <c r="S672" s="226">
        <v>0.0040000000000000001</v>
      </c>
      <c r="T672" s="227">
        <f>S672*H672</f>
        <v>0.0080000000000000002</v>
      </c>
      <c r="U672" s="38"/>
      <c r="V672" s="38"/>
      <c r="W672" s="38"/>
      <c r="X672" s="38"/>
      <c r="Y672" s="38"/>
      <c r="Z672" s="38"/>
      <c r="AA672" s="38"/>
      <c r="AB672" s="38"/>
      <c r="AC672" s="38"/>
      <c r="AD672" s="38"/>
      <c r="AE672" s="38"/>
      <c r="AR672" s="228" t="s">
        <v>473</v>
      </c>
      <c r="AT672" s="228" t="s">
        <v>142</v>
      </c>
      <c r="AU672" s="228" t="s">
        <v>82</v>
      </c>
      <c r="AY672" s="17" t="s">
        <v>140</v>
      </c>
      <c r="BE672" s="229">
        <f>IF(N672="základní",J672,0)</f>
        <v>0</v>
      </c>
      <c r="BF672" s="229">
        <f>IF(N672="snížená",J672,0)</f>
        <v>0</v>
      </c>
      <c r="BG672" s="229">
        <f>IF(N672="zákl. přenesená",J672,0)</f>
        <v>0</v>
      </c>
      <c r="BH672" s="229">
        <f>IF(N672="sníž. přenesená",J672,0)</f>
        <v>0</v>
      </c>
      <c r="BI672" s="229">
        <f>IF(N672="nulová",J672,0)</f>
        <v>0</v>
      </c>
      <c r="BJ672" s="17" t="s">
        <v>146</v>
      </c>
      <c r="BK672" s="229">
        <f>ROUND(I672*H672,2)</f>
        <v>0</v>
      </c>
      <c r="BL672" s="17" t="s">
        <v>473</v>
      </c>
      <c r="BM672" s="228" t="s">
        <v>1146</v>
      </c>
    </row>
    <row r="673" s="2" customFormat="1">
      <c r="A673" s="38"/>
      <c r="B673" s="39"/>
      <c r="C673" s="40"/>
      <c r="D673" s="230" t="s">
        <v>148</v>
      </c>
      <c r="E673" s="40"/>
      <c r="F673" s="231" t="s">
        <v>1145</v>
      </c>
      <c r="G673" s="40"/>
      <c r="H673" s="40"/>
      <c r="I673" s="232"/>
      <c r="J673" s="40"/>
      <c r="K673" s="40"/>
      <c r="L673" s="44"/>
      <c r="M673" s="233"/>
      <c r="N673" s="234"/>
      <c r="O673" s="92"/>
      <c r="P673" s="92"/>
      <c r="Q673" s="92"/>
      <c r="R673" s="92"/>
      <c r="S673" s="92"/>
      <c r="T673" s="93"/>
      <c r="U673" s="38"/>
      <c r="V673" s="38"/>
      <c r="W673" s="38"/>
      <c r="X673" s="38"/>
      <c r="Y673" s="38"/>
      <c r="Z673" s="38"/>
      <c r="AA673" s="38"/>
      <c r="AB673" s="38"/>
      <c r="AC673" s="38"/>
      <c r="AD673" s="38"/>
      <c r="AE673" s="38"/>
      <c r="AT673" s="17" t="s">
        <v>148</v>
      </c>
      <c r="AU673" s="17" t="s">
        <v>82</v>
      </c>
    </row>
    <row r="674" s="2" customFormat="1" ht="24.15" customHeight="1">
      <c r="A674" s="38"/>
      <c r="B674" s="39"/>
      <c r="C674" s="216" t="s">
        <v>1147</v>
      </c>
      <c r="D674" s="216" t="s">
        <v>142</v>
      </c>
      <c r="E674" s="217" t="s">
        <v>1148</v>
      </c>
      <c r="F674" s="218" t="s">
        <v>1149</v>
      </c>
      <c r="G674" s="219" t="s">
        <v>177</v>
      </c>
      <c r="H674" s="220">
        <v>1</v>
      </c>
      <c r="I674" s="221"/>
      <c r="J674" s="222">
        <f>ROUND(I674*H674,2)</f>
        <v>0</v>
      </c>
      <c r="K674" s="223"/>
      <c r="L674" s="44"/>
      <c r="M674" s="224" t="s">
        <v>1</v>
      </c>
      <c r="N674" s="225" t="s">
        <v>40</v>
      </c>
      <c r="O674" s="92"/>
      <c r="P674" s="226">
        <f>O674*H674</f>
        <v>0</v>
      </c>
      <c r="Q674" s="226">
        <v>0</v>
      </c>
      <c r="R674" s="226">
        <f>Q674*H674</f>
        <v>0</v>
      </c>
      <c r="S674" s="226">
        <v>0.012</v>
      </c>
      <c r="T674" s="227">
        <f>S674*H674</f>
        <v>0.012</v>
      </c>
      <c r="U674" s="38"/>
      <c r="V674" s="38"/>
      <c r="W674" s="38"/>
      <c r="X674" s="38"/>
      <c r="Y674" s="38"/>
      <c r="Z674" s="38"/>
      <c r="AA674" s="38"/>
      <c r="AB674" s="38"/>
      <c r="AC674" s="38"/>
      <c r="AD674" s="38"/>
      <c r="AE674" s="38"/>
      <c r="AR674" s="228" t="s">
        <v>473</v>
      </c>
      <c r="AT674" s="228" t="s">
        <v>142</v>
      </c>
      <c r="AU674" s="228" t="s">
        <v>82</v>
      </c>
      <c r="AY674" s="17" t="s">
        <v>140</v>
      </c>
      <c r="BE674" s="229">
        <f>IF(N674="základní",J674,0)</f>
        <v>0</v>
      </c>
      <c r="BF674" s="229">
        <f>IF(N674="snížená",J674,0)</f>
        <v>0</v>
      </c>
      <c r="BG674" s="229">
        <f>IF(N674="zákl. přenesená",J674,0)</f>
        <v>0</v>
      </c>
      <c r="BH674" s="229">
        <f>IF(N674="sníž. přenesená",J674,0)</f>
        <v>0</v>
      </c>
      <c r="BI674" s="229">
        <f>IF(N674="nulová",J674,0)</f>
        <v>0</v>
      </c>
      <c r="BJ674" s="17" t="s">
        <v>146</v>
      </c>
      <c r="BK674" s="229">
        <f>ROUND(I674*H674,2)</f>
        <v>0</v>
      </c>
      <c r="BL674" s="17" t="s">
        <v>473</v>
      </c>
      <c r="BM674" s="228" t="s">
        <v>1150</v>
      </c>
    </row>
    <row r="675" s="2" customFormat="1">
      <c r="A675" s="38"/>
      <c r="B675" s="39"/>
      <c r="C675" s="40"/>
      <c r="D675" s="230" t="s">
        <v>148</v>
      </c>
      <c r="E675" s="40"/>
      <c r="F675" s="231" t="s">
        <v>1149</v>
      </c>
      <c r="G675" s="40"/>
      <c r="H675" s="40"/>
      <c r="I675" s="232"/>
      <c r="J675" s="40"/>
      <c r="K675" s="40"/>
      <c r="L675" s="44"/>
      <c r="M675" s="233"/>
      <c r="N675" s="234"/>
      <c r="O675" s="92"/>
      <c r="P675" s="92"/>
      <c r="Q675" s="92"/>
      <c r="R675" s="92"/>
      <c r="S675" s="92"/>
      <c r="T675" s="93"/>
      <c r="U675" s="38"/>
      <c r="V675" s="38"/>
      <c r="W675" s="38"/>
      <c r="X675" s="38"/>
      <c r="Y675" s="38"/>
      <c r="Z675" s="38"/>
      <c r="AA675" s="38"/>
      <c r="AB675" s="38"/>
      <c r="AC675" s="38"/>
      <c r="AD675" s="38"/>
      <c r="AE675" s="38"/>
      <c r="AT675" s="17" t="s">
        <v>148</v>
      </c>
      <c r="AU675" s="17" t="s">
        <v>82</v>
      </c>
    </row>
    <row r="676" s="2" customFormat="1" ht="24.15" customHeight="1">
      <c r="A676" s="38"/>
      <c r="B676" s="39"/>
      <c r="C676" s="216" t="s">
        <v>1151</v>
      </c>
      <c r="D676" s="216" t="s">
        <v>142</v>
      </c>
      <c r="E676" s="217" t="s">
        <v>1152</v>
      </c>
      <c r="F676" s="218" t="s">
        <v>1153</v>
      </c>
      <c r="G676" s="219" t="s">
        <v>177</v>
      </c>
      <c r="H676" s="220">
        <v>4</v>
      </c>
      <c r="I676" s="221"/>
      <c r="J676" s="222">
        <f>ROUND(I676*H676,2)</f>
        <v>0</v>
      </c>
      <c r="K676" s="223"/>
      <c r="L676" s="44"/>
      <c r="M676" s="224" t="s">
        <v>1</v>
      </c>
      <c r="N676" s="225" t="s">
        <v>40</v>
      </c>
      <c r="O676" s="92"/>
      <c r="P676" s="226">
        <f>O676*H676</f>
        <v>0</v>
      </c>
      <c r="Q676" s="226">
        <v>0</v>
      </c>
      <c r="R676" s="226">
        <f>Q676*H676</f>
        <v>0</v>
      </c>
      <c r="S676" s="226">
        <v>0.016</v>
      </c>
      <c r="T676" s="227">
        <f>S676*H676</f>
        <v>0.064000000000000001</v>
      </c>
      <c r="U676" s="38"/>
      <c r="V676" s="38"/>
      <c r="W676" s="38"/>
      <c r="X676" s="38"/>
      <c r="Y676" s="38"/>
      <c r="Z676" s="38"/>
      <c r="AA676" s="38"/>
      <c r="AB676" s="38"/>
      <c r="AC676" s="38"/>
      <c r="AD676" s="38"/>
      <c r="AE676" s="38"/>
      <c r="AR676" s="228" t="s">
        <v>473</v>
      </c>
      <c r="AT676" s="228" t="s">
        <v>142</v>
      </c>
      <c r="AU676" s="228" t="s">
        <v>82</v>
      </c>
      <c r="AY676" s="17" t="s">
        <v>140</v>
      </c>
      <c r="BE676" s="229">
        <f>IF(N676="základní",J676,0)</f>
        <v>0</v>
      </c>
      <c r="BF676" s="229">
        <f>IF(N676="snížená",J676,0)</f>
        <v>0</v>
      </c>
      <c r="BG676" s="229">
        <f>IF(N676="zákl. přenesená",J676,0)</f>
        <v>0</v>
      </c>
      <c r="BH676" s="229">
        <f>IF(N676="sníž. přenesená",J676,0)</f>
        <v>0</v>
      </c>
      <c r="BI676" s="229">
        <f>IF(N676="nulová",J676,0)</f>
        <v>0</v>
      </c>
      <c r="BJ676" s="17" t="s">
        <v>146</v>
      </c>
      <c r="BK676" s="229">
        <f>ROUND(I676*H676,2)</f>
        <v>0</v>
      </c>
      <c r="BL676" s="17" t="s">
        <v>473</v>
      </c>
      <c r="BM676" s="228" t="s">
        <v>1154</v>
      </c>
    </row>
    <row r="677" s="2" customFormat="1">
      <c r="A677" s="38"/>
      <c r="B677" s="39"/>
      <c r="C677" s="40"/>
      <c r="D677" s="230" t="s">
        <v>148</v>
      </c>
      <c r="E677" s="40"/>
      <c r="F677" s="231" t="s">
        <v>1153</v>
      </c>
      <c r="G677" s="40"/>
      <c r="H677" s="40"/>
      <c r="I677" s="232"/>
      <c r="J677" s="40"/>
      <c r="K677" s="40"/>
      <c r="L677" s="44"/>
      <c r="M677" s="233"/>
      <c r="N677" s="234"/>
      <c r="O677" s="92"/>
      <c r="P677" s="92"/>
      <c r="Q677" s="92"/>
      <c r="R677" s="92"/>
      <c r="S677" s="92"/>
      <c r="T677" s="93"/>
      <c r="U677" s="38"/>
      <c r="V677" s="38"/>
      <c r="W677" s="38"/>
      <c r="X677" s="38"/>
      <c r="Y677" s="38"/>
      <c r="Z677" s="38"/>
      <c r="AA677" s="38"/>
      <c r="AB677" s="38"/>
      <c r="AC677" s="38"/>
      <c r="AD677" s="38"/>
      <c r="AE677" s="38"/>
      <c r="AT677" s="17" t="s">
        <v>148</v>
      </c>
      <c r="AU677" s="17" t="s">
        <v>82</v>
      </c>
    </row>
    <row r="678" s="2" customFormat="1" ht="24.15" customHeight="1">
      <c r="A678" s="38"/>
      <c r="B678" s="39"/>
      <c r="C678" s="216" t="s">
        <v>1155</v>
      </c>
      <c r="D678" s="216" t="s">
        <v>142</v>
      </c>
      <c r="E678" s="217" t="s">
        <v>1156</v>
      </c>
      <c r="F678" s="218" t="s">
        <v>1157</v>
      </c>
      <c r="G678" s="219" t="s">
        <v>177</v>
      </c>
      <c r="H678" s="220">
        <v>1</v>
      </c>
      <c r="I678" s="221"/>
      <c r="J678" s="222">
        <f>ROUND(I678*H678,2)</f>
        <v>0</v>
      </c>
      <c r="K678" s="223"/>
      <c r="L678" s="44"/>
      <c r="M678" s="224" t="s">
        <v>1</v>
      </c>
      <c r="N678" s="225" t="s">
        <v>40</v>
      </c>
      <c r="O678" s="92"/>
      <c r="P678" s="226">
        <f>O678*H678</f>
        <v>0</v>
      </c>
      <c r="Q678" s="226">
        <v>0</v>
      </c>
      <c r="R678" s="226">
        <f>Q678*H678</f>
        <v>0</v>
      </c>
      <c r="S678" s="226">
        <v>0.024</v>
      </c>
      <c r="T678" s="227">
        <f>S678*H678</f>
        <v>0.024</v>
      </c>
      <c r="U678" s="38"/>
      <c r="V678" s="38"/>
      <c r="W678" s="38"/>
      <c r="X678" s="38"/>
      <c r="Y678" s="38"/>
      <c r="Z678" s="38"/>
      <c r="AA678" s="38"/>
      <c r="AB678" s="38"/>
      <c r="AC678" s="38"/>
      <c r="AD678" s="38"/>
      <c r="AE678" s="38"/>
      <c r="AR678" s="228" t="s">
        <v>473</v>
      </c>
      <c r="AT678" s="228" t="s">
        <v>142</v>
      </c>
      <c r="AU678" s="228" t="s">
        <v>82</v>
      </c>
      <c r="AY678" s="17" t="s">
        <v>140</v>
      </c>
      <c r="BE678" s="229">
        <f>IF(N678="základní",J678,0)</f>
        <v>0</v>
      </c>
      <c r="BF678" s="229">
        <f>IF(N678="snížená",J678,0)</f>
        <v>0</v>
      </c>
      <c r="BG678" s="229">
        <f>IF(N678="zákl. přenesená",J678,0)</f>
        <v>0</v>
      </c>
      <c r="BH678" s="229">
        <f>IF(N678="sníž. přenesená",J678,0)</f>
        <v>0</v>
      </c>
      <c r="BI678" s="229">
        <f>IF(N678="nulová",J678,0)</f>
        <v>0</v>
      </c>
      <c r="BJ678" s="17" t="s">
        <v>146</v>
      </c>
      <c r="BK678" s="229">
        <f>ROUND(I678*H678,2)</f>
        <v>0</v>
      </c>
      <c r="BL678" s="17" t="s">
        <v>473</v>
      </c>
      <c r="BM678" s="228" t="s">
        <v>1158</v>
      </c>
    </row>
    <row r="679" s="2" customFormat="1">
      <c r="A679" s="38"/>
      <c r="B679" s="39"/>
      <c r="C679" s="40"/>
      <c r="D679" s="230" t="s">
        <v>148</v>
      </c>
      <c r="E679" s="40"/>
      <c r="F679" s="231" t="s">
        <v>1157</v>
      </c>
      <c r="G679" s="40"/>
      <c r="H679" s="40"/>
      <c r="I679" s="232"/>
      <c r="J679" s="40"/>
      <c r="K679" s="40"/>
      <c r="L679" s="44"/>
      <c r="M679" s="233"/>
      <c r="N679" s="234"/>
      <c r="O679" s="92"/>
      <c r="P679" s="92"/>
      <c r="Q679" s="92"/>
      <c r="R679" s="92"/>
      <c r="S679" s="92"/>
      <c r="T679" s="93"/>
      <c r="U679" s="38"/>
      <c r="V679" s="38"/>
      <c r="W679" s="38"/>
      <c r="X679" s="38"/>
      <c r="Y679" s="38"/>
      <c r="Z679" s="38"/>
      <c r="AA679" s="38"/>
      <c r="AB679" s="38"/>
      <c r="AC679" s="38"/>
      <c r="AD679" s="38"/>
      <c r="AE679" s="38"/>
      <c r="AT679" s="17" t="s">
        <v>148</v>
      </c>
      <c r="AU679" s="17" t="s">
        <v>82</v>
      </c>
    </row>
    <row r="680" s="2" customFormat="1" ht="49.05" customHeight="1">
      <c r="A680" s="38"/>
      <c r="B680" s="39"/>
      <c r="C680" s="216" t="s">
        <v>1159</v>
      </c>
      <c r="D680" s="216" t="s">
        <v>142</v>
      </c>
      <c r="E680" s="217" t="s">
        <v>1160</v>
      </c>
      <c r="F680" s="218" t="s">
        <v>1161</v>
      </c>
      <c r="G680" s="219" t="s">
        <v>145</v>
      </c>
      <c r="H680" s="220">
        <v>0.074999999999999997</v>
      </c>
      <c r="I680" s="221"/>
      <c r="J680" s="222">
        <f>ROUND(I680*H680,2)</f>
        <v>0</v>
      </c>
      <c r="K680" s="223"/>
      <c r="L680" s="44"/>
      <c r="M680" s="224" t="s">
        <v>1</v>
      </c>
      <c r="N680" s="225" t="s">
        <v>40</v>
      </c>
      <c r="O680" s="92"/>
      <c r="P680" s="226">
        <f>O680*H680</f>
        <v>0</v>
      </c>
      <c r="Q680" s="226">
        <v>0</v>
      </c>
      <c r="R680" s="226">
        <f>Q680*H680</f>
        <v>0</v>
      </c>
      <c r="S680" s="226">
        <v>1.8</v>
      </c>
      <c r="T680" s="227">
        <f>S680*H680</f>
        <v>0.13500000000000001</v>
      </c>
      <c r="U680" s="38"/>
      <c r="V680" s="38"/>
      <c r="W680" s="38"/>
      <c r="X680" s="38"/>
      <c r="Y680" s="38"/>
      <c r="Z680" s="38"/>
      <c r="AA680" s="38"/>
      <c r="AB680" s="38"/>
      <c r="AC680" s="38"/>
      <c r="AD680" s="38"/>
      <c r="AE680" s="38"/>
      <c r="AR680" s="228" t="s">
        <v>473</v>
      </c>
      <c r="AT680" s="228" t="s">
        <v>142</v>
      </c>
      <c r="AU680" s="228" t="s">
        <v>82</v>
      </c>
      <c r="AY680" s="17" t="s">
        <v>140</v>
      </c>
      <c r="BE680" s="229">
        <f>IF(N680="základní",J680,0)</f>
        <v>0</v>
      </c>
      <c r="BF680" s="229">
        <f>IF(N680="snížená",J680,0)</f>
        <v>0</v>
      </c>
      <c r="BG680" s="229">
        <f>IF(N680="zákl. přenesená",J680,0)</f>
        <v>0</v>
      </c>
      <c r="BH680" s="229">
        <f>IF(N680="sníž. přenesená",J680,0)</f>
        <v>0</v>
      </c>
      <c r="BI680" s="229">
        <f>IF(N680="nulová",J680,0)</f>
        <v>0</v>
      </c>
      <c r="BJ680" s="17" t="s">
        <v>146</v>
      </c>
      <c r="BK680" s="229">
        <f>ROUND(I680*H680,2)</f>
        <v>0</v>
      </c>
      <c r="BL680" s="17" t="s">
        <v>473</v>
      </c>
      <c r="BM680" s="228" t="s">
        <v>1162</v>
      </c>
    </row>
    <row r="681" s="2" customFormat="1">
      <c r="A681" s="38"/>
      <c r="B681" s="39"/>
      <c r="C681" s="40"/>
      <c r="D681" s="230" t="s">
        <v>148</v>
      </c>
      <c r="E681" s="40"/>
      <c r="F681" s="231" t="s">
        <v>1161</v>
      </c>
      <c r="G681" s="40"/>
      <c r="H681" s="40"/>
      <c r="I681" s="232"/>
      <c r="J681" s="40"/>
      <c r="K681" s="40"/>
      <c r="L681" s="44"/>
      <c r="M681" s="233"/>
      <c r="N681" s="234"/>
      <c r="O681" s="92"/>
      <c r="P681" s="92"/>
      <c r="Q681" s="92"/>
      <c r="R681" s="92"/>
      <c r="S681" s="92"/>
      <c r="T681" s="93"/>
      <c r="U681" s="38"/>
      <c r="V681" s="38"/>
      <c r="W681" s="38"/>
      <c r="X681" s="38"/>
      <c r="Y681" s="38"/>
      <c r="Z681" s="38"/>
      <c r="AA681" s="38"/>
      <c r="AB681" s="38"/>
      <c r="AC681" s="38"/>
      <c r="AD681" s="38"/>
      <c r="AE681" s="38"/>
      <c r="AT681" s="17" t="s">
        <v>148</v>
      </c>
      <c r="AU681" s="17" t="s">
        <v>82</v>
      </c>
    </row>
    <row r="682" s="13" customFormat="1">
      <c r="A682" s="13"/>
      <c r="B682" s="235"/>
      <c r="C682" s="236"/>
      <c r="D682" s="230" t="s">
        <v>150</v>
      </c>
      <c r="E682" s="237" t="s">
        <v>1</v>
      </c>
      <c r="F682" s="238" t="s">
        <v>1163</v>
      </c>
      <c r="G682" s="236"/>
      <c r="H682" s="239">
        <v>0.074999999999999997</v>
      </c>
      <c r="I682" s="240"/>
      <c r="J682" s="236"/>
      <c r="K682" s="236"/>
      <c r="L682" s="241"/>
      <c r="M682" s="242"/>
      <c r="N682" s="243"/>
      <c r="O682" s="243"/>
      <c r="P682" s="243"/>
      <c r="Q682" s="243"/>
      <c r="R682" s="243"/>
      <c r="S682" s="243"/>
      <c r="T682" s="244"/>
      <c r="U682" s="13"/>
      <c r="V682" s="13"/>
      <c r="W682" s="13"/>
      <c r="X682" s="13"/>
      <c r="Y682" s="13"/>
      <c r="Z682" s="13"/>
      <c r="AA682" s="13"/>
      <c r="AB682" s="13"/>
      <c r="AC682" s="13"/>
      <c r="AD682" s="13"/>
      <c r="AE682" s="13"/>
      <c r="AT682" s="245" t="s">
        <v>150</v>
      </c>
      <c r="AU682" s="245" t="s">
        <v>82</v>
      </c>
      <c r="AV682" s="13" t="s">
        <v>82</v>
      </c>
      <c r="AW682" s="13" t="s">
        <v>30</v>
      </c>
      <c r="AX682" s="13" t="s">
        <v>80</v>
      </c>
      <c r="AY682" s="245" t="s">
        <v>140</v>
      </c>
    </row>
    <row r="683" s="2" customFormat="1" ht="33" customHeight="1">
      <c r="A683" s="38"/>
      <c r="B683" s="39"/>
      <c r="C683" s="216" t="s">
        <v>1164</v>
      </c>
      <c r="D683" s="216" t="s">
        <v>142</v>
      </c>
      <c r="E683" s="217" t="s">
        <v>1165</v>
      </c>
      <c r="F683" s="218" t="s">
        <v>1166</v>
      </c>
      <c r="G683" s="219" t="s">
        <v>163</v>
      </c>
      <c r="H683" s="220">
        <v>1</v>
      </c>
      <c r="I683" s="221"/>
      <c r="J683" s="222">
        <f>ROUND(I683*H683,2)</f>
        <v>0</v>
      </c>
      <c r="K683" s="223"/>
      <c r="L683" s="44"/>
      <c r="M683" s="224" t="s">
        <v>1</v>
      </c>
      <c r="N683" s="225" t="s">
        <v>40</v>
      </c>
      <c r="O683" s="92"/>
      <c r="P683" s="226">
        <f>O683*H683</f>
        <v>0</v>
      </c>
      <c r="Q683" s="226">
        <v>0</v>
      </c>
      <c r="R683" s="226">
        <f>Q683*H683</f>
        <v>0</v>
      </c>
      <c r="S683" s="226">
        <v>0.012999999999999999</v>
      </c>
      <c r="T683" s="227">
        <f>S683*H683</f>
        <v>0.012999999999999999</v>
      </c>
      <c r="U683" s="38"/>
      <c r="V683" s="38"/>
      <c r="W683" s="38"/>
      <c r="X683" s="38"/>
      <c r="Y683" s="38"/>
      <c r="Z683" s="38"/>
      <c r="AA683" s="38"/>
      <c r="AB683" s="38"/>
      <c r="AC683" s="38"/>
      <c r="AD683" s="38"/>
      <c r="AE683" s="38"/>
      <c r="AR683" s="228" t="s">
        <v>473</v>
      </c>
      <c r="AT683" s="228" t="s">
        <v>142</v>
      </c>
      <c r="AU683" s="228" t="s">
        <v>82</v>
      </c>
      <c r="AY683" s="17" t="s">
        <v>140</v>
      </c>
      <c r="BE683" s="229">
        <f>IF(N683="základní",J683,0)</f>
        <v>0</v>
      </c>
      <c r="BF683" s="229">
        <f>IF(N683="snížená",J683,0)</f>
        <v>0</v>
      </c>
      <c r="BG683" s="229">
        <f>IF(N683="zákl. přenesená",J683,0)</f>
        <v>0</v>
      </c>
      <c r="BH683" s="229">
        <f>IF(N683="sníž. přenesená",J683,0)</f>
        <v>0</v>
      </c>
      <c r="BI683" s="229">
        <f>IF(N683="nulová",J683,0)</f>
        <v>0</v>
      </c>
      <c r="BJ683" s="17" t="s">
        <v>146</v>
      </c>
      <c r="BK683" s="229">
        <f>ROUND(I683*H683,2)</f>
        <v>0</v>
      </c>
      <c r="BL683" s="17" t="s">
        <v>473</v>
      </c>
      <c r="BM683" s="228" t="s">
        <v>1167</v>
      </c>
    </row>
    <row r="684" s="2" customFormat="1">
      <c r="A684" s="38"/>
      <c r="B684" s="39"/>
      <c r="C684" s="40"/>
      <c r="D684" s="230" t="s">
        <v>148</v>
      </c>
      <c r="E684" s="40"/>
      <c r="F684" s="231" t="s">
        <v>1166</v>
      </c>
      <c r="G684" s="40"/>
      <c r="H684" s="40"/>
      <c r="I684" s="232"/>
      <c r="J684" s="40"/>
      <c r="K684" s="40"/>
      <c r="L684" s="44"/>
      <c r="M684" s="233"/>
      <c r="N684" s="234"/>
      <c r="O684" s="92"/>
      <c r="P684" s="92"/>
      <c r="Q684" s="92"/>
      <c r="R684" s="92"/>
      <c r="S684" s="92"/>
      <c r="T684" s="93"/>
      <c r="U684" s="38"/>
      <c r="V684" s="38"/>
      <c r="W684" s="38"/>
      <c r="X684" s="38"/>
      <c r="Y684" s="38"/>
      <c r="Z684" s="38"/>
      <c r="AA684" s="38"/>
      <c r="AB684" s="38"/>
      <c r="AC684" s="38"/>
      <c r="AD684" s="38"/>
      <c r="AE684" s="38"/>
      <c r="AT684" s="17" t="s">
        <v>148</v>
      </c>
      <c r="AU684" s="17" t="s">
        <v>82</v>
      </c>
    </row>
    <row r="685" s="2" customFormat="1" ht="37.8" customHeight="1">
      <c r="A685" s="38"/>
      <c r="B685" s="39"/>
      <c r="C685" s="216" t="s">
        <v>1168</v>
      </c>
      <c r="D685" s="216" t="s">
        <v>142</v>
      </c>
      <c r="E685" s="217" t="s">
        <v>1169</v>
      </c>
      <c r="F685" s="218" t="s">
        <v>1170</v>
      </c>
      <c r="G685" s="219" t="s">
        <v>243</v>
      </c>
      <c r="H685" s="220">
        <v>2</v>
      </c>
      <c r="I685" s="221"/>
      <c r="J685" s="222">
        <f>ROUND(I685*H685,2)</f>
        <v>0</v>
      </c>
      <c r="K685" s="223"/>
      <c r="L685" s="44"/>
      <c r="M685" s="224" t="s">
        <v>1</v>
      </c>
      <c r="N685" s="225" t="s">
        <v>40</v>
      </c>
      <c r="O685" s="92"/>
      <c r="P685" s="226">
        <f>O685*H685</f>
        <v>0</v>
      </c>
      <c r="Q685" s="226">
        <v>0</v>
      </c>
      <c r="R685" s="226">
        <f>Q685*H685</f>
        <v>0</v>
      </c>
      <c r="S685" s="226">
        <v>0</v>
      </c>
      <c r="T685" s="227">
        <f>S685*H685</f>
        <v>0</v>
      </c>
      <c r="U685" s="38"/>
      <c r="V685" s="38"/>
      <c r="W685" s="38"/>
      <c r="X685" s="38"/>
      <c r="Y685" s="38"/>
      <c r="Z685" s="38"/>
      <c r="AA685" s="38"/>
      <c r="AB685" s="38"/>
      <c r="AC685" s="38"/>
      <c r="AD685" s="38"/>
      <c r="AE685" s="38"/>
      <c r="AR685" s="228" t="s">
        <v>473</v>
      </c>
      <c r="AT685" s="228" t="s">
        <v>142</v>
      </c>
      <c r="AU685" s="228" t="s">
        <v>82</v>
      </c>
      <c r="AY685" s="17" t="s">
        <v>140</v>
      </c>
      <c r="BE685" s="229">
        <f>IF(N685="základní",J685,0)</f>
        <v>0</v>
      </c>
      <c r="BF685" s="229">
        <f>IF(N685="snížená",J685,0)</f>
        <v>0</v>
      </c>
      <c r="BG685" s="229">
        <f>IF(N685="zákl. přenesená",J685,0)</f>
        <v>0</v>
      </c>
      <c r="BH685" s="229">
        <f>IF(N685="sníž. přenesená",J685,0)</f>
        <v>0</v>
      </c>
      <c r="BI685" s="229">
        <f>IF(N685="nulová",J685,0)</f>
        <v>0</v>
      </c>
      <c r="BJ685" s="17" t="s">
        <v>146</v>
      </c>
      <c r="BK685" s="229">
        <f>ROUND(I685*H685,2)</f>
        <v>0</v>
      </c>
      <c r="BL685" s="17" t="s">
        <v>473</v>
      </c>
      <c r="BM685" s="228" t="s">
        <v>1171</v>
      </c>
    </row>
    <row r="686" s="2" customFormat="1">
      <c r="A686" s="38"/>
      <c r="B686" s="39"/>
      <c r="C686" s="40"/>
      <c r="D686" s="230" t="s">
        <v>148</v>
      </c>
      <c r="E686" s="40"/>
      <c r="F686" s="231" t="s">
        <v>1170</v>
      </c>
      <c r="G686" s="40"/>
      <c r="H686" s="40"/>
      <c r="I686" s="232"/>
      <c r="J686" s="40"/>
      <c r="K686" s="40"/>
      <c r="L686" s="44"/>
      <c r="M686" s="233"/>
      <c r="N686" s="234"/>
      <c r="O686" s="92"/>
      <c r="P686" s="92"/>
      <c r="Q686" s="92"/>
      <c r="R686" s="92"/>
      <c r="S686" s="92"/>
      <c r="T686" s="93"/>
      <c r="U686" s="38"/>
      <c r="V686" s="38"/>
      <c r="W686" s="38"/>
      <c r="X686" s="38"/>
      <c r="Y686" s="38"/>
      <c r="Z686" s="38"/>
      <c r="AA686" s="38"/>
      <c r="AB686" s="38"/>
      <c r="AC686" s="38"/>
      <c r="AD686" s="38"/>
      <c r="AE686" s="38"/>
      <c r="AT686" s="17" t="s">
        <v>148</v>
      </c>
      <c r="AU686" s="17" t="s">
        <v>82</v>
      </c>
    </row>
    <row r="687" s="2" customFormat="1" ht="24.15" customHeight="1">
      <c r="A687" s="38"/>
      <c r="B687" s="39"/>
      <c r="C687" s="216" t="s">
        <v>1172</v>
      </c>
      <c r="D687" s="216" t="s">
        <v>142</v>
      </c>
      <c r="E687" s="217" t="s">
        <v>248</v>
      </c>
      <c r="F687" s="218" t="s">
        <v>249</v>
      </c>
      <c r="G687" s="219" t="s">
        <v>243</v>
      </c>
      <c r="H687" s="220">
        <v>6</v>
      </c>
      <c r="I687" s="221"/>
      <c r="J687" s="222">
        <f>ROUND(I687*H687,2)</f>
        <v>0</v>
      </c>
      <c r="K687" s="223"/>
      <c r="L687" s="44"/>
      <c r="M687" s="224" t="s">
        <v>1</v>
      </c>
      <c r="N687" s="225" t="s">
        <v>40</v>
      </c>
      <c r="O687" s="92"/>
      <c r="P687" s="226">
        <f>O687*H687</f>
        <v>0</v>
      </c>
      <c r="Q687" s="226">
        <v>0</v>
      </c>
      <c r="R687" s="226">
        <f>Q687*H687</f>
        <v>0</v>
      </c>
      <c r="S687" s="226">
        <v>0</v>
      </c>
      <c r="T687" s="227">
        <f>S687*H687</f>
        <v>0</v>
      </c>
      <c r="U687" s="38"/>
      <c r="V687" s="38"/>
      <c r="W687" s="38"/>
      <c r="X687" s="38"/>
      <c r="Y687" s="38"/>
      <c r="Z687" s="38"/>
      <c r="AA687" s="38"/>
      <c r="AB687" s="38"/>
      <c r="AC687" s="38"/>
      <c r="AD687" s="38"/>
      <c r="AE687" s="38"/>
      <c r="AR687" s="228" t="s">
        <v>473</v>
      </c>
      <c r="AT687" s="228" t="s">
        <v>142</v>
      </c>
      <c r="AU687" s="228" t="s">
        <v>82</v>
      </c>
      <c r="AY687" s="17" t="s">
        <v>140</v>
      </c>
      <c r="BE687" s="229">
        <f>IF(N687="základní",J687,0)</f>
        <v>0</v>
      </c>
      <c r="BF687" s="229">
        <f>IF(N687="snížená",J687,0)</f>
        <v>0</v>
      </c>
      <c r="BG687" s="229">
        <f>IF(N687="zákl. přenesená",J687,0)</f>
        <v>0</v>
      </c>
      <c r="BH687" s="229">
        <f>IF(N687="sníž. přenesená",J687,0)</f>
        <v>0</v>
      </c>
      <c r="BI687" s="229">
        <f>IF(N687="nulová",J687,0)</f>
        <v>0</v>
      </c>
      <c r="BJ687" s="17" t="s">
        <v>146</v>
      </c>
      <c r="BK687" s="229">
        <f>ROUND(I687*H687,2)</f>
        <v>0</v>
      </c>
      <c r="BL687" s="17" t="s">
        <v>473</v>
      </c>
      <c r="BM687" s="228" t="s">
        <v>1173</v>
      </c>
    </row>
    <row r="688" s="2" customFormat="1">
      <c r="A688" s="38"/>
      <c r="B688" s="39"/>
      <c r="C688" s="40"/>
      <c r="D688" s="230" t="s">
        <v>148</v>
      </c>
      <c r="E688" s="40"/>
      <c r="F688" s="231" t="s">
        <v>249</v>
      </c>
      <c r="G688" s="40"/>
      <c r="H688" s="40"/>
      <c r="I688" s="232"/>
      <c r="J688" s="40"/>
      <c r="K688" s="40"/>
      <c r="L688" s="44"/>
      <c r="M688" s="233"/>
      <c r="N688" s="234"/>
      <c r="O688" s="92"/>
      <c r="P688" s="92"/>
      <c r="Q688" s="92"/>
      <c r="R688" s="92"/>
      <c r="S688" s="92"/>
      <c r="T688" s="93"/>
      <c r="U688" s="38"/>
      <c r="V688" s="38"/>
      <c r="W688" s="38"/>
      <c r="X688" s="38"/>
      <c r="Y688" s="38"/>
      <c r="Z688" s="38"/>
      <c r="AA688" s="38"/>
      <c r="AB688" s="38"/>
      <c r="AC688" s="38"/>
      <c r="AD688" s="38"/>
      <c r="AE688" s="38"/>
      <c r="AT688" s="17" t="s">
        <v>148</v>
      </c>
      <c r="AU688" s="17" t="s">
        <v>82</v>
      </c>
    </row>
    <row r="689" s="12" customFormat="1" ht="25.92" customHeight="1">
      <c r="A689" s="12"/>
      <c r="B689" s="200"/>
      <c r="C689" s="201"/>
      <c r="D689" s="202" t="s">
        <v>72</v>
      </c>
      <c r="E689" s="203" t="s">
        <v>1174</v>
      </c>
      <c r="F689" s="203" t="s">
        <v>1175</v>
      </c>
      <c r="G689" s="201"/>
      <c r="H689" s="201"/>
      <c r="I689" s="204"/>
      <c r="J689" s="205">
        <f>BK689</f>
        <v>0</v>
      </c>
      <c r="K689" s="201"/>
      <c r="L689" s="206"/>
      <c r="M689" s="207"/>
      <c r="N689" s="208"/>
      <c r="O689" s="208"/>
      <c r="P689" s="209">
        <f>P690+P693+P696+P702+P706</f>
        <v>0</v>
      </c>
      <c r="Q689" s="208"/>
      <c r="R689" s="209">
        <f>R690+R693+R696+R702+R706</f>
        <v>0</v>
      </c>
      <c r="S689" s="208"/>
      <c r="T689" s="210">
        <f>T690+T693+T696+T702+T706</f>
        <v>0</v>
      </c>
      <c r="U689" s="12"/>
      <c r="V689" s="12"/>
      <c r="W689" s="12"/>
      <c r="X689" s="12"/>
      <c r="Y689" s="12"/>
      <c r="Z689" s="12"/>
      <c r="AA689" s="12"/>
      <c r="AB689" s="12"/>
      <c r="AC689" s="12"/>
      <c r="AD689" s="12"/>
      <c r="AE689" s="12"/>
      <c r="AR689" s="211" t="s">
        <v>174</v>
      </c>
      <c r="AT689" s="212" t="s">
        <v>72</v>
      </c>
      <c r="AU689" s="212" t="s">
        <v>73</v>
      </c>
      <c r="AY689" s="211" t="s">
        <v>140</v>
      </c>
      <c r="BK689" s="213">
        <f>BK690+BK693+BK696+BK702+BK706</f>
        <v>0</v>
      </c>
    </row>
    <row r="690" s="12" customFormat="1" ht="22.8" customHeight="1">
      <c r="A690" s="12"/>
      <c r="B690" s="200"/>
      <c r="C690" s="201"/>
      <c r="D690" s="202" t="s">
        <v>72</v>
      </c>
      <c r="E690" s="214" t="s">
        <v>1176</v>
      </c>
      <c r="F690" s="214" t="s">
        <v>1177</v>
      </c>
      <c r="G690" s="201"/>
      <c r="H690" s="201"/>
      <c r="I690" s="204"/>
      <c r="J690" s="215">
        <f>BK690</f>
        <v>0</v>
      </c>
      <c r="K690" s="201"/>
      <c r="L690" s="206"/>
      <c r="M690" s="207"/>
      <c r="N690" s="208"/>
      <c r="O690" s="208"/>
      <c r="P690" s="209">
        <f>SUM(P691:P692)</f>
        <v>0</v>
      </c>
      <c r="Q690" s="208"/>
      <c r="R690" s="209">
        <f>SUM(R691:R692)</f>
        <v>0</v>
      </c>
      <c r="S690" s="208"/>
      <c r="T690" s="210">
        <f>SUM(T691:T692)</f>
        <v>0</v>
      </c>
      <c r="U690" s="12"/>
      <c r="V690" s="12"/>
      <c r="W690" s="12"/>
      <c r="X690" s="12"/>
      <c r="Y690" s="12"/>
      <c r="Z690" s="12"/>
      <c r="AA690" s="12"/>
      <c r="AB690" s="12"/>
      <c r="AC690" s="12"/>
      <c r="AD690" s="12"/>
      <c r="AE690" s="12"/>
      <c r="AR690" s="211" t="s">
        <v>174</v>
      </c>
      <c r="AT690" s="212" t="s">
        <v>72</v>
      </c>
      <c r="AU690" s="212" t="s">
        <v>80</v>
      </c>
      <c r="AY690" s="211" t="s">
        <v>140</v>
      </c>
      <c r="BK690" s="213">
        <f>SUM(BK691:BK692)</f>
        <v>0</v>
      </c>
    </row>
    <row r="691" s="2" customFormat="1" ht="16.5" customHeight="1">
      <c r="A691" s="38"/>
      <c r="B691" s="39"/>
      <c r="C691" s="216" t="s">
        <v>1178</v>
      </c>
      <c r="D691" s="216" t="s">
        <v>142</v>
      </c>
      <c r="E691" s="217" t="s">
        <v>1179</v>
      </c>
      <c r="F691" s="218" t="s">
        <v>1180</v>
      </c>
      <c r="G691" s="219" t="s">
        <v>349</v>
      </c>
      <c r="H691" s="220">
        <v>1</v>
      </c>
      <c r="I691" s="221"/>
      <c r="J691" s="222">
        <f>ROUND(I691*H691,2)</f>
        <v>0</v>
      </c>
      <c r="K691" s="223"/>
      <c r="L691" s="44"/>
      <c r="M691" s="224" t="s">
        <v>1</v>
      </c>
      <c r="N691" s="225" t="s">
        <v>40</v>
      </c>
      <c r="O691" s="92"/>
      <c r="P691" s="226">
        <f>O691*H691</f>
        <v>0</v>
      </c>
      <c r="Q691" s="226">
        <v>0</v>
      </c>
      <c r="R691" s="226">
        <f>Q691*H691</f>
        <v>0</v>
      </c>
      <c r="S691" s="226">
        <v>0</v>
      </c>
      <c r="T691" s="227">
        <f>S691*H691</f>
        <v>0</v>
      </c>
      <c r="U691" s="38"/>
      <c r="V691" s="38"/>
      <c r="W691" s="38"/>
      <c r="X691" s="38"/>
      <c r="Y691" s="38"/>
      <c r="Z691" s="38"/>
      <c r="AA691" s="38"/>
      <c r="AB691" s="38"/>
      <c r="AC691" s="38"/>
      <c r="AD691" s="38"/>
      <c r="AE691" s="38"/>
      <c r="AR691" s="228" t="s">
        <v>1181</v>
      </c>
      <c r="AT691" s="228" t="s">
        <v>142</v>
      </c>
      <c r="AU691" s="228" t="s">
        <v>82</v>
      </c>
      <c r="AY691" s="17" t="s">
        <v>140</v>
      </c>
      <c r="BE691" s="229">
        <f>IF(N691="základní",J691,0)</f>
        <v>0</v>
      </c>
      <c r="BF691" s="229">
        <f>IF(N691="snížená",J691,0)</f>
        <v>0</v>
      </c>
      <c r="BG691" s="229">
        <f>IF(N691="zákl. přenesená",J691,0)</f>
        <v>0</v>
      </c>
      <c r="BH691" s="229">
        <f>IF(N691="sníž. přenesená",J691,0)</f>
        <v>0</v>
      </c>
      <c r="BI691" s="229">
        <f>IF(N691="nulová",J691,0)</f>
        <v>0</v>
      </c>
      <c r="BJ691" s="17" t="s">
        <v>146</v>
      </c>
      <c r="BK691" s="229">
        <f>ROUND(I691*H691,2)</f>
        <v>0</v>
      </c>
      <c r="BL691" s="17" t="s">
        <v>1181</v>
      </c>
      <c r="BM691" s="228" t="s">
        <v>1182</v>
      </c>
    </row>
    <row r="692" s="2" customFormat="1">
      <c r="A692" s="38"/>
      <c r="B692" s="39"/>
      <c r="C692" s="40"/>
      <c r="D692" s="230" t="s">
        <v>148</v>
      </c>
      <c r="E692" s="40"/>
      <c r="F692" s="231" t="s">
        <v>1180</v>
      </c>
      <c r="G692" s="40"/>
      <c r="H692" s="40"/>
      <c r="I692" s="232"/>
      <c r="J692" s="40"/>
      <c r="K692" s="40"/>
      <c r="L692" s="44"/>
      <c r="M692" s="233"/>
      <c r="N692" s="234"/>
      <c r="O692" s="92"/>
      <c r="P692" s="92"/>
      <c r="Q692" s="92"/>
      <c r="R692" s="92"/>
      <c r="S692" s="92"/>
      <c r="T692" s="93"/>
      <c r="U692" s="38"/>
      <c r="V692" s="38"/>
      <c r="W692" s="38"/>
      <c r="X692" s="38"/>
      <c r="Y692" s="38"/>
      <c r="Z692" s="38"/>
      <c r="AA692" s="38"/>
      <c r="AB692" s="38"/>
      <c r="AC692" s="38"/>
      <c r="AD692" s="38"/>
      <c r="AE692" s="38"/>
      <c r="AT692" s="17" t="s">
        <v>148</v>
      </c>
      <c r="AU692" s="17" t="s">
        <v>82</v>
      </c>
    </row>
    <row r="693" s="12" customFormat="1" ht="22.8" customHeight="1">
      <c r="A693" s="12"/>
      <c r="B693" s="200"/>
      <c r="C693" s="201"/>
      <c r="D693" s="202" t="s">
        <v>72</v>
      </c>
      <c r="E693" s="214" t="s">
        <v>1183</v>
      </c>
      <c r="F693" s="214" t="s">
        <v>1184</v>
      </c>
      <c r="G693" s="201"/>
      <c r="H693" s="201"/>
      <c r="I693" s="204"/>
      <c r="J693" s="215">
        <f>BK693</f>
        <v>0</v>
      </c>
      <c r="K693" s="201"/>
      <c r="L693" s="206"/>
      <c r="M693" s="207"/>
      <c r="N693" s="208"/>
      <c r="O693" s="208"/>
      <c r="P693" s="209">
        <f>SUM(P694:P695)</f>
        <v>0</v>
      </c>
      <c r="Q693" s="208"/>
      <c r="R693" s="209">
        <f>SUM(R694:R695)</f>
        <v>0</v>
      </c>
      <c r="S693" s="208"/>
      <c r="T693" s="210">
        <f>SUM(T694:T695)</f>
        <v>0</v>
      </c>
      <c r="U693" s="12"/>
      <c r="V693" s="12"/>
      <c r="W693" s="12"/>
      <c r="X693" s="12"/>
      <c r="Y693" s="12"/>
      <c r="Z693" s="12"/>
      <c r="AA693" s="12"/>
      <c r="AB693" s="12"/>
      <c r="AC693" s="12"/>
      <c r="AD693" s="12"/>
      <c r="AE693" s="12"/>
      <c r="AR693" s="211" t="s">
        <v>174</v>
      </c>
      <c r="AT693" s="212" t="s">
        <v>72</v>
      </c>
      <c r="AU693" s="212" t="s">
        <v>80</v>
      </c>
      <c r="AY693" s="211" t="s">
        <v>140</v>
      </c>
      <c r="BK693" s="213">
        <f>SUM(BK694:BK695)</f>
        <v>0</v>
      </c>
    </row>
    <row r="694" s="2" customFormat="1" ht="16.5" customHeight="1">
      <c r="A694" s="38"/>
      <c r="B694" s="39"/>
      <c r="C694" s="216" t="s">
        <v>1185</v>
      </c>
      <c r="D694" s="216" t="s">
        <v>142</v>
      </c>
      <c r="E694" s="217" t="s">
        <v>1186</v>
      </c>
      <c r="F694" s="218" t="s">
        <v>1184</v>
      </c>
      <c r="G694" s="219" t="s">
        <v>349</v>
      </c>
      <c r="H694" s="220">
        <v>1</v>
      </c>
      <c r="I694" s="221"/>
      <c r="J694" s="222">
        <f>ROUND(I694*H694,2)</f>
        <v>0</v>
      </c>
      <c r="K694" s="223"/>
      <c r="L694" s="44"/>
      <c r="M694" s="224" t="s">
        <v>1</v>
      </c>
      <c r="N694" s="225" t="s">
        <v>40</v>
      </c>
      <c r="O694" s="92"/>
      <c r="P694" s="226">
        <f>O694*H694</f>
        <v>0</v>
      </c>
      <c r="Q694" s="226">
        <v>0</v>
      </c>
      <c r="R694" s="226">
        <f>Q694*H694</f>
        <v>0</v>
      </c>
      <c r="S694" s="226">
        <v>0</v>
      </c>
      <c r="T694" s="227">
        <f>S694*H694</f>
        <v>0</v>
      </c>
      <c r="U694" s="38"/>
      <c r="V694" s="38"/>
      <c r="W694" s="38"/>
      <c r="X694" s="38"/>
      <c r="Y694" s="38"/>
      <c r="Z694" s="38"/>
      <c r="AA694" s="38"/>
      <c r="AB694" s="38"/>
      <c r="AC694" s="38"/>
      <c r="AD694" s="38"/>
      <c r="AE694" s="38"/>
      <c r="AR694" s="228" t="s">
        <v>1181</v>
      </c>
      <c r="AT694" s="228" t="s">
        <v>142</v>
      </c>
      <c r="AU694" s="228" t="s">
        <v>82</v>
      </c>
      <c r="AY694" s="17" t="s">
        <v>140</v>
      </c>
      <c r="BE694" s="229">
        <f>IF(N694="základní",J694,0)</f>
        <v>0</v>
      </c>
      <c r="BF694" s="229">
        <f>IF(N694="snížená",J694,0)</f>
        <v>0</v>
      </c>
      <c r="BG694" s="229">
        <f>IF(N694="zákl. přenesená",J694,0)</f>
        <v>0</v>
      </c>
      <c r="BH694" s="229">
        <f>IF(N694="sníž. přenesená",J694,0)</f>
        <v>0</v>
      </c>
      <c r="BI694" s="229">
        <f>IF(N694="nulová",J694,0)</f>
        <v>0</v>
      </c>
      <c r="BJ694" s="17" t="s">
        <v>146</v>
      </c>
      <c r="BK694" s="229">
        <f>ROUND(I694*H694,2)</f>
        <v>0</v>
      </c>
      <c r="BL694" s="17" t="s">
        <v>1181</v>
      </c>
      <c r="BM694" s="228" t="s">
        <v>1187</v>
      </c>
    </row>
    <row r="695" s="2" customFormat="1">
      <c r="A695" s="38"/>
      <c r="B695" s="39"/>
      <c r="C695" s="40"/>
      <c r="D695" s="230" t="s">
        <v>148</v>
      </c>
      <c r="E695" s="40"/>
      <c r="F695" s="231" t="s">
        <v>1184</v>
      </c>
      <c r="G695" s="40"/>
      <c r="H695" s="40"/>
      <c r="I695" s="232"/>
      <c r="J695" s="40"/>
      <c r="K695" s="40"/>
      <c r="L695" s="44"/>
      <c r="M695" s="233"/>
      <c r="N695" s="234"/>
      <c r="O695" s="92"/>
      <c r="P695" s="92"/>
      <c r="Q695" s="92"/>
      <c r="R695" s="92"/>
      <c r="S695" s="92"/>
      <c r="T695" s="93"/>
      <c r="U695" s="38"/>
      <c r="V695" s="38"/>
      <c r="W695" s="38"/>
      <c r="X695" s="38"/>
      <c r="Y695" s="38"/>
      <c r="Z695" s="38"/>
      <c r="AA695" s="38"/>
      <c r="AB695" s="38"/>
      <c r="AC695" s="38"/>
      <c r="AD695" s="38"/>
      <c r="AE695" s="38"/>
      <c r="AT695" s="17" t="s">
        <v>148</v>
      </c>
      <c r="AU695" s="17" t="s">
        <v>82</v>
      </c>
    </row>
    <row r="696" s="12" customFormat="1" ht="22.8" customHeight="1">
      <c r="A696" s="12"/>
      <c r="B696" s="200"/>
      <c r="C696" s="201"/>
      <c r="D696" s="202" t="s">
        <v>72</v>
      </c>
      <c r="E696" s="214" t="s">
        <v>1188</v>
      </c>
      <c r="F696" s="214" t="s">
        <v>1189</v>
      </c>
      <c r="G696" s="201"/>
      <c r="H696" s="201"/>
      <c r="I696" s="204"/>
      <c r="J696" s="215">
        <f>BK696</f>
        <v>0</v>
      </c>
      <c r="K696" s="201"/>
      <c r="L696" s="206"/>
      <c r="M696" s="207"/>
      <c r="N696" s="208"/>
      <c r="O696" s="208"/>
      <c r="P696" s="209">
        <f>SUM(P697:P701)</f>
        <v>0</v>
      </c>
      <c r="Q696" s="208"/>
      <c r="R696" s="209">
        <f>SUM(R697:R701)</f>
        <v>0</v>
      </c>
      <c r="S696" s="208"/>
      <c r="T696" s="210">
        <f>SUM(T697:T701)</f>
        <v>0</v>
      </c>
      <c r="U696" s="12"/>
      <c r="V696" s="12"/>
      <c r="W696" s="12"/>
      <c r="X696" s="12"/>
      <c r="Y696" s="12"/>
      <c r="Z696" s="12"/>
      <c r="AA696" s="12"/>
      <c r="AB696" s="12"/>
      <c r="AC696" s="12"/>
      <c r="AD696" s="12"/>
      <c r="AE696" s="12"/>
      <c r="AR696" s="211" t="s">
        <v>174</v>
      </c>
      <c r="AT696" s="212" t="s">
        <v>72</v>
      </c>
      <c r="AU696" s="212" t="s">
        <v>80</v>
      </c>
      <c r="AY696" s="211" t="s">
        <v>140</v>
      </c>
      <c r="BK696" s="213">
        <f>SUM(BK697:BK701)</f>
        <v>0</v>
      </c>
    </row>
    <row r="697" s="2" customFormat="1" ht="16.5" customHeight="1">
      <c r="A697" s="38"/>
      <c r="B697" s="39"/>
      <c r="C697" s="216" t="s">
        <v>1190</v>
      </c>
      <c r="D697" s="216" t="s">
        <v>142</v>
      </c>
      <c r="E697" s="217" t="s">
        <v>1191</v>
      </c>
      <c r="F697" s="218" t="s">
        <v>1192</v>
      </c>
      <c r="G697" s="219" t="s">
        <v>349</v>
      </c>
      <c r="H697" s="220">
        <v>1</v>
      </c>
      <c r="I697" s="221"/>
      <c r="J697" s="222">
        <f>ROUND(I697*H697,2)</f>
        <v>0</v>
      </c>
      <c r="K697" s="223"/>
      <c r="L697" s="44"/>
      <c r="M697" s="224" t="s">
        <v>1</v>
      </c>
      <c r="N697" s="225" t="s">
        <v>40</v>
      </c>
      <c r="O697" s="92"/>
      <c r="P697" s="226">
        <f>O697*H697</f>
        <v>0</v>
      </c>
      <c r="Q697" s="226">
        <v>0</v>
      </c>
      <c r="R697" s="226">
        <f>Q697*H697</f>
        <v>0</v>
      </c>
      <c r="S697" s="226">
        <v>0</v>
      </c>
      <c r="T697" s="227">
        <f>S697*H697</f>
        <v>0</v>
      </c>
      <c r="U697" s="38"/>
      <c r="V697" s="38"/>
      <c r="W697" s="38"/>
      <c r="X697" s="38"/>
      <c r="Y697" s="38"/>
      <c r="Z697" s="38"/>
      <c r="AA697" s="38"/>
      <c r="AB697" s="38"/>
      <c r="AC697" s="38"/>
      <c r="AD697" s="38"/>
      <c r="AE697" s="38"/>
      <c r="AR697" s="228" t="s">
        <v>1181</v>
      </c>
      <c r="AT697" s="228" t="s">
        <v>142</v>
      </c>
      <c r="AU697" s="228" t="s">
        <v>82</v>
      </c>
      <c r="AY697" s="17" t="s">
        <v>140</v>
      </c>
      <c r="BE697" s="229">
        <f>IF(N697="základní",J697,0)</f>
        <v>0</v>
      </c>
      <c r="BF697" s="229">
        <f>IF(N697="snížená",J697,0)</f>
        <v>0</v>
      </c>
      <c r="BG697" s="229">
        <f>IF(N697="zákl. přenesená",J697,0)</f>
        <v>0</v>
      </c>
      <c r="BH697" s="229">
        <f>IF(N697="sníž. přenesená",J697,0)</f>
        <v>0</v>
      </c>
      <c r="BI697" s="229">
        <f>IF(N697="nulová",J697,0)</f>
        <v>0</v>
      </c>
      <c r="BJ697" s="17" t="s">
        <v>146</v>
      </c>
      <c r="BK697" s="229">
        <f>ROUND(I697*H697,2)</f>
        <v>0</v>
      </c>
      <c r="BL697" s="17" t="s">
        <v>1181</v>
      </c>
      <c r="BM697" s="228" t="s">
        <v>1193</v>
      </c>
    </row>
    <row r="698" s="2" customFormat="1">
      <c r="A698" s="38"/>
      <c r="B698" s="39"/>
      <c r="C698" s="40"/>
      <c r="D698" s="230" t="s">
        <v>148</v>
      </c>
      <c r="E698" s="40"/>
      <c r="F698" s="231" t="s">
        <v>1192</v>
      </c>
      <c r="G698" s="40"/>
      <c r="H698" s="40"/>
      <c r="I698" s="232"/>
      <c r="J698" s="40"/>
      <c r="K698" s="40"/>
      <c r="L698" s="44"/>
      <c r="M698" s="233"/>
      <c r="N698" s="234"/>
      <c r="O698" s="92"/>
      <c r="P698" s="92"/>
      <c r="Q698" s="92"/>
      <c r="R698" s="92"/>
      <c r="S698" s="92"/>
      <c r="T698" s="93"/>
      <c r="U698" s="38"/>
      <c r="V698" s="38"/>
      <c r="W698" s="38"/>
      <c r="X698" s="38"/>
      <c r="Y698" s="38"/>
      <c r="Z698" s="38"/>
      <c r="AA698" s="38"/>
      <c r="AB698" s="38"/>
      <c r="AC698" s="38"/>
      <c r="AD698" s="38"/>
      <c r="AE698" s="38"/>
      <c r="AT698" s="17" t="s">
        <v>148</v>
      </c>
      <c r="AU698" s="17" t="s">
        <v>82</v>
      </c>
    </row>
    <row r="699" s="2" customFormat="1">
      <c r="A699" s="38"/>
      <c r="B699" s="39"/>
      <c r="C699" s="40"/>
      <c r="D699" s="230" t="s">
        <v>238</v>
      </c>
      <c r="E699" s="40"/>
      <c r="F699" s="257" t="s">
        <v>1194</v>
      </c>
      <c r="G699" s="40"/>
      <c r="H699" s="40"/>
      <c r="I699" s="232"/>
      <c r="J699" s="40"/>
      <c r="K699" s="40"/>
      <c r="L699" s="44"/>
      <c r="M699" s="233"/>
      <c r="N699" s="234"/>
      <c r="O699" s="92"/>
      <c r="P699" s="92"/>
      <c r="Q699" s="92"/>
      <c r="R699" s="92"/>
      <c r="S699" s="92"/>
      <c r="T699" s="93"/>
      <c r="U699" s="38"/>
      <c r="V699" s="38"/>
      <c r="W699" s="38"/>
      <c r="X699" s="38"/>
      <c r="Y699" s="38"/>
      <c r="Z699" s="38"/>
      <c r="AA699" s="38"/>
      <c r="AB699" s="38"/>
      <c r="AC699" s="38"/>
      <c r="AD699" s="38"/>
      <c r="AE699" s="38"/>
      <c r="AT699" s="17" t="s">
        <v>238</v>
      </c>
      <c r="AU699" s="17" t="s">
        <v>82</v>
      </c>
    </row>
    <row r="700" s="2" customFormat="1" ht="16.5" customHeight="1">
      <c r="A700" s="38"/>
      <c r="B700" s="39"/>
      <c r="C700" s="216" t="s">
        <v>1195</v>
      </c>
      <c r="D700" s="216" t="s">
        <v>142</v>
      </c>
      <c r="E700" s="217" t="s">
        <v>1196</v>
      </c>
      <c r="F700" s="218" t="s">
        <v>1197</v>
      </c>
      <c r="G700" s="219" t="s">
        <v>349</v>
      </c>
      <c r="H700" s="220">
        <v>1</v>
      </c>
      <c r="I700" s="221"/>
      <c r="J700" s="222">
        <f>ROUND(I700*H700,2)</f>
        <v>0</v>
      </c>
      <c r="K700" s="223"/>
      <c r="L700" s="44"/>
      <c r="M700" s="224" t="s">
        <v>1</v>
      </c>
      <c r="N700" s="225" t="s">
        <v>40</v>
      </c>
      <c r="O700" s="92"/>
      <c r="P700" s="226">
        <f>O700*H700</f>
        <v>0</v>
      </c>
      <c r="Q700" s="226">
        <v>0</v>
      </c>
      <c r="R700" s="226">
        <f>Q700*H700</f>
        <v>0</v>
      </c>
      <c r="S700" s="226">
        <v>0</v>
      </c>
      <c r="T700" s="227">
        <f>S700*H700</f>
        <v>0</v>
      </c>
      <c r="U700" s="38"/>
      <c r="V700" s="38"/>
      <c r="W700" s="38"/>
      <c r="X700" s="38"/>
      <c r="Y700" s="38"/>
      <c r="Z700" s="38"/>
      <c r="AA700" s="38"/>
      <c r="AB700" s="38"/>
      <c r="AC700" s="38"/>
      <c r="AD700" s="38"/>
      <c r="AE700" s="38"/>
      <c r="AR700" s="228" t="s">
        <v>1181</v>
      </c>
      <c r="AT700" s="228" t="s">
        <v>142</v>
      </c>
      <c r="AU700" s="228" t="s">
        <v>82</v>
      </c>
      <c r="AY700" s="17" t="s">
        <v>140</v>
      </c>
      <c r="BE700" s="229">
        <f>IF(N700="základní",J700,0)</f>
        <v>0</v>
      </c>
      <c r="BF700" s="229">
        <f>IF(N700="snížená",J700,0)</f>
        <v>0</v>
      </c>
      <c r="BG700" s="229">
        <f>IF(N700="zákl. přenesená",J700,0)</f>
        <v>0</v>
      </c>
      <c r="BH700" s="229">
        <f>IF(N700="sníž. přenesená",J700,0)</f>
        <v>0</v>
      </c>
      <c r="BI700" s="229">
        <f>IF(N700="nulová",J700,0)</f>
        <v>0</v>
      </c>
      <c r="BJ700" s="17" t="s">
        <v>146</v>
      </c>
      <c r="BK700" s="229">
        <f>ROUND(I700*H700,2)</f>
        <v>0</v>
      </c>
      <c r="BL700" s="17" t="s">
        <v>1181</v>
      </c>
      <c r="BM700" s="228" t="s">
        <v>1198</v>
      </c>
    </row>
    <row r="701" s="2" customFormat="1">
      <c r="A701" s="38"/>
      <c r="B701" s="39"/>
      <c r="C701" s="40"/>
      <c r="D701" s="230" t="s">
        <v>148</v>
      </c>
      <c r="E701" s="40"/>
      <c r="F701" s="231" t="s">
        <v>1197</v>
      </c>
      <c r="G701" s="40"/>
      <c r="H701" s="40"/>
      <c r="I701" s="232"/>
      <c r="J701" s="40"/>
      <c r="K701" s="40"/>
      <c r="L701" s="44"/>
      <c r="M701" s="233"/>
      <c r="N701" s="234"/>
      <c r="O701" s="92"/>
      <c r="P701" s="92"/>
      <c r="Q701" s="92"/>
      <c r="R701" s="92"/>
      <c r="S701" s="92"/>
      <c r="T701" s="93"/>
      <c r="U701" s="38"/>
      <c r="V701" s="38"/>
      <c r="W701" s="38"/>
      <c r="X701" s="38"/>
      <c r="Y701" s="38"/>
      <c r="Z701" s="38"/>
      <c r="AA701" s="38"/>
      <c r="AB701" s="38"/>
      <c r="AC701" s="38"/>
      <c r="AD701" s="38"/>
      <c r="AE701" s="38"/>
      <c r="AT701" s="17" t="s">
        <v>148</v>
      </c>
      <c r="AU701" s="17" t="s">
        <v>82</v>
      </c>
    </row>
    <row r="702" s="12" customFormat="1" ht="22.8" customHeight="1">
      <c r="A702" s="12"/>
      <c r="B702" s="200"/>
      <c r="C702" s="201"/>
      <c r="D702" s="202" t="s">
        <v>72</v>
      </c>
      <c r="E702" s="214" t="s">
        <v>1199</v>
      </c>
      <c r="F702" s="214" t="s">
        <v>1200</v>
      </c>
      <c r="G702" s="201"/>
      <c r="H702" s="201"/>
      <c r="I702" s="204"/>
      <c r="J702" s="215">
        <f>BK702</f>
        <v>0</v>
      </c>
      <c r="K702" s="201"/>
      <c r="L702" s="206"/>
      <c r="M702" s="207"/>
      <c r="N702" s="208"/>
      <c r="O702" s="208"/>
      <c r="P702" s="209">
        <f>SUM(P703:P705)</f>
        <v>0</v>
      </c>
      <c r="Q702" s="208"/>
      <c r="R702" s="209">
        <f>SUM(R703:R705)</f>
        <v>0</v>
      </c>
      <c r="S702" s="208"/>
      <c r="T702" s="210">
        <f>SUM(T703:T705)</f>
        <v>0</v>
      </c>
      <c r="U702" s="12"/>
      <c r="V702" s="12"/>
      <c r="W702" s="12"/>
      <c r="X702" s="12"/>
      <c r="Y702" s="12"/>
      <c r="Z702" s="12"/>
      <c r="AA702" s="12"/>
      <c r="AB702" s="12"/>
      <c r="AC702" s="12"/>
      <c r="AD702" s="12"/>
      <c r="AE702" s="12"/>
      <c r="AR702" s="211" t="s">
        <v>174</v>
      </c>
      <c r="AT702" s="212" t="s">
        <v>72</v>
      </c>
      <c r="AU702" s="212" t="s">
        <v>80</v>
      </c>
      <c r="AY702" s="211" t="s">
        <v>140</v>
      </c>
      <c r="BK702" s="213">
        <f>SUM(BK703:BK705)</f>
        <v>0</v>
      </c>
    </row>
    <row r="703" s="2" customFormat="1" ht="16.5" customHeight="1">
      <c r="A703" s="38"/>
      <c r="B703" s="39"/>
      <c r="C703" s="216" t="s">
        <v>1201</v>
      </c>
      <c r="D703" s="216" t="s">
        <v>142</v>
      </c>
      <c r="E703" s="217" t="s">
        <v>1202</v>
      </c>
      <c r="F703" s="218" t="s">
        <v>1200</v>
      </c>
      <c r="G703" s="219" t="s">
        <v>349</v>
      </c>
      <c r="H703" s="220">
        <v>1</v>
      </c>
      <c r="I703" s="221"/>
      <c r="J703" s="222">
        <f>ROUND(I703*H703,2)</f>
        <v>0</v>
      </c>
      <c r="K703" s="223"/>
      <c r="L703" s="44"/>
      <c r="M703" s="224" t="s">
        <v>1</v>
      </c>
      <c r="N703" s="225" t="s">
        <v>40</v>
      </c>
      <c r="O703" s="92"/>
      <c r="P703" s="226">
        <f>O703*H703</f>
        <v>0</v>
      </c>
      <c r="Q703" s="226">
        <v>0</v>
      </c>
      <c r="R703" s="226">
        <f>Q703*H703</f>
        <v>0</v>
      </c>
      <c r="S703" s="226">
        <v>0</v>
      </c>
      <c r="T703" s="227">
        <f>S703*H703</f>
        <v>0</v>
      </c>
      <c r="U703" s="38"/>
      <c r="V703" s="38"/>
      <c r="W703" s="38"/>
      <c r="X703" s="38"/>
      <c r="Y703" s="38"/>
      <c r="Z703" s="38"/>
      <c r="AA703" s="38"/>
      <c r="AB703" s="38"/>
      <c r="AC703" s="38"/>
      <c r="AD703" s="38"/>
      <c r="AE703" s="38"/>
      <c r="AR703" s="228" t="s">
        <v>1181</v>
      </c>
      <c r="AT703" s="228" t="s">
        <v>142</v>
      </c>
      <c r="AU703" s="228" t="s">
        <v>82</v>
      </c>
      <c r="AY703" s="17" t="s">
        <v>140</v>
      </c>
      <c r="BE703" s="229">
        <f>IF(N703="základní",J703,0)</f>
        <v>0</v>
      </c>
      <c r="BF703" s="229">
        <f>IF(N703="snížená",J703,0)</f>
        <v>0</v>
      </c>
      <c r="BG703" s="229">
        <f>IF(N703="zákl. přenesená",J703,0)</f>
        <v>0</v>
      </c>
      <c r="BH703" s="229">
        <f>IF(N703="sníž. přenesená",J703,0)</f>
        <v>0</v>
      </c>
      <c r="BI703" s="229">
        <f>IF(N703="nulová",J703,0)</f>
        <v>0</v>
      </c>
      <c r="BJ703" s="17" t="s">
        <v>146</v>
      </c>
      <c r="BK703" s="229">
        <f>ROUND(I703*H703,2)</f>
        <v>0</v>
      </c>
      <c r="BL703" s="17" t="s">
        <v>1181</v>
      </c>
      <c r="BM703" s="228" t="s">
        <v>1203</v>
      </c>
    </row>
    <row r="704" s="2" customFormat="1">
      <c r="A704" s="38"/>
      <c r="B704" s="39"/>
      <c r="C704" s="40"/>
      <c r="D704" s="230" t="s">
        <v>148</v>
      </c>
      <c r="E704" s="40"/>
      <c r="F704" s="231" t="s">
        <v>1200</v>
      </c>
      <c r="G704" s="40"/>
      <c r="H704" s="40"/>
      <c r="I704" s="232"/>
      <c r="J704" s="40"/>
      <c r="K704" s="40"/>
      <c r="L704" s="44"/>
      <c r="M704" s="233"/>
      <c r="N704" s="234"/>
      <c r="O704" s="92"/>
      <c r="P704" s="92"/>
      <c r="Q704" s="92"/>
      <c r="R704" s="92"/>
      <c r="S704" s="92"/>
      <c r="T704" s="93"/>
      <c r="U704" s="38"/>
      <c r="V704" s="38"/>
      <c r="W704" s="38"/>
      <c r="X704" s="38"/>
      <c r="Y704" s="38"/>
      <c r="Z704" s="38"/>
      <c r="AA704" s="38"/>
      <c r="AB704" s="38"/>
      <c r="AC704" s="38"/>
      <c r="AD704" s="38"/>
      <c r="AE704" s="38"/>
      <c r="AT704" s="17" t="s">
        <v>148</v>
      </c>
      <c r="AU704" s="17" t="s">
        <v>82</v>
      </c>
    </row>
    <row r="705" s="2" customFormat="1">
      <c r="A705" s="38"/>
      <c r="B705" s="39"/>
      <c r="C705" s="40"/>
      <c r="D705" s="230" t="s">
        <v>238</v>
      </c>
      <c r="E705" s="40"/>
      <c r="F705" s="257" t="s">
        <v>1204</v>
      </c>
      <c r="G705" s="40"/>
      <c r="H705" s="40"/>
      <c r="I705" s="232"/>
      <c r="J705" s="40"/>
      <c r="K705" s="40"/>
      <c r="L705" s="44"/>
      <c r="M705" s="233"/>
      <c r="N705" s="234"/>
      <c r="O705" s="92"/>
      <c r="P705" s="92"/>
      <c r="Q705" s="92"/>
      <c r="R705" s="92"/>
      <c r="S705" s="92"/>
      <c r="T705" s="93"/>
      <c r="U705" s="38"/>
      <c r="V705" s="38"/>
      <c r="W705" s="38"/>
      <c r="X705" s="38"/>
      <c r="Y705" s="38"/>
      <c r="Z705" s="38"/>
      <c r="AA705" s="38"/>
      <c r="AB705" s="38"/>
      <c r="AC705" s="38"/>
      <c r="AD705" s="38"/>
      <c r="AE705" s="38"/>
      <c r="AT705" s="17" t="s">
        <v>238</v>
      </c>
      <c r="AU705" s="17" t="s">
        <v>82</v>
      </c>
    </row>
    <row r="706" s="12" customFormat="1" ht="22.8" customHeight="1">
      <c r="A706" s="12"/>
      <c r="B706" s="200"/>
      <c r="C706" s="201"/>
      <c r="D706" s="202" t="s">
        <v>72</v>
      </c>
      <c r="E706" s="214" t="s">
        <v>1205</v>
      </c>
      <c r="F706" s="214" t="s">
        <v>1206</v>
      </c>
      <c r="G706" s="201"/>
      <c r="H706" s="201"/>
      <c r="I706" s="204"/>
      <c r="J706" s="215">
        <f>BK706</f>
        <v>0</v>
      </c>
      <c r="K706" s="201"/>
      <c r="L706" s="206"/>
      <c r="M706" s="207"/>
      <c r="N706" s="208"/>
      <c r="O706" s="208"/>
      <c r="P706" s="209">
        <f>SUM(P707:P712)</f>
        <v>0</v>
      </c>
      <c r="Q706" s="208"/>
      <c r="R706" s="209">
        <f>SUM(R707:R712)</f>
        <v>0</v>
      </c>
      <c r="S706" s="208"/>
      <c r="T706" s="210">
        <f>SUM(T707:T712)</f>
        <v>0</v>
      </c>
      <c r="U706" s="12"/>
      <c r="V706" s="12"/>
      <c r="W706" s="12"/>
      <c r="X706" s="12"/>
      <c r="Y706" s="12"/>
      <c r="Z706" s="12"/>
      <c r="AA706" s="12"/>
      <c r="AB706" s="12"/>
      <c r="AC706" s="12"/>
      <c r="AD706" s="12"/>
      <c r="AE706" s="12"/>
      <c r="AR706" s="211" t="s">
        <v>174</v>
      </c>
      <c r="AT706" s="212" t="s">
        <v>72</v>
      </c>
      <c r="AU706" s="212" t="s">
        <v>80</v>
      </c>
      <c r="AY706" s="211" t="s">
        <v>140</v>
      </c>
      <c r="BK706" s="213">
        <f>SUM(BK707:BK712)</f>
        <v>0</v>
      </c>
    </row>
    <row r="707" s="2" customFormat="1" ht="16.5" customHeight="1">
      <c r="A707" s="38"/>
      <c r="B707" s="39"/>
      <c r="C707" s="216" t="s">
        <v>1207</v>
      </c>
      <c r="D707" s="216" t="s">
        <v>142</v>
      </c>
      <c r="E707" s="217" t="s">
        <v>1208</v>
      </c>
      <c r="F707" s="218" t="s">
        <v>1206</v>
      </c>
      <c r="G707" s="219" t="s">
        <v>349</v>
      </c>
      <c r="H707" s="220">
        <v>1</v>
      </c>
      <c r="I707" s="221"/>
      <c r="J707" s="222">
        <f>ROUND(I707*H707,2)</f>
        <v>0</v>
      </c>
      <c r="K707" s="223"/>
      <c r="L707" s="44"/>
      <c r="M707" s="224" t="s">
        <v>1</v>
      </c>
      <c r="N707" s="225" t="s">
        <v>40</v>
      </c>
      <c r="O707" s="92"/>
      <c r="P707" s="226">
        <f>O707*H707</f>
        <v>0</v>
      </c>
      <c r="Q707" s="226">
        <v>0</v>
      </c>
      <c r="R707" s="226">
        <f>Q707*H707</f>
        <v>0</v>
      </c>
      <c r="S707" s="226">
        <v>0</v>
      </c>
      <c r="T707" s="227">
        <f>S707*H707</f>
        <v>0</v>
      </c>
      <c r="U707" s="38"/>
      <c r="V707" s="38"/>
      <c r="W707" s="38"/>
      <c r="X707" s="38"/>
      <c r="Y707" s="38"/>
      <c r="Z707" s="38"/>
      <c r="AA707" s="38"/>
      <c r="AB707" s="38"/>
      <c r="AC707" s="38"/>
      <c r="AD707" s="38"/>
      <c r="AE707" s="38"/>
      <c r="AR707" s="228" t="s">
        <v>1181</v>
      </c>
      <c r="AT707" s="228" t="s">
        <v>142</v>
      </c>
      <c r="AU707" s="228" t="s">
        <v>82</v>
      </c>
      <c r="AY707" s="17" t="s">
        <v>140</v>
      </c>
      <c r="BE707" s="229">
        <f>IF(N707="základní",J707,0)</f>
        <v>0</v>
      </c>
      <c r="BF707" s="229">
        <f>IF(N707="snížená",J707,0)</f>
        <v>0</v>
      </c>
      <c r="BG707" s="229">
        <f>IF(N707="zákl. přenesená",J707,0)</f>
        <v>0</v>
      </c>
      <c r="BH707" s="229">
        <f>IF(N707="sníž. přenesená",J707,0)</f>
        <v>0</v>
      </c>
      <c r="BI707" s="229">
        <f>IF(N707="nulová",J707,0)</f>
        <v>0</v>
      </c>
      <c r="BJ707" s="17" t="s">
        <v>146</v>
      </c>
      <c r="BK707" s="229">
        <f>ROUND(I707*H707,2)</f>
        <v>0</v>
      </c>
      <c r="BL707" s="17" t="s">
        <v>1181</v>
      </c>
      <c r="BM707" s="228" t="s">
        <v>1209</v>
      </c>
    </row>
    <row r="708" s="2" customFormat="1">
      <c r="A708" s="38"/>
      <c r="B708" s="39"/>
      <c r="C708" s="40"/>
      <c r="D708" s="230" t="s">
        <v>148</v>
      </c>
      <c r="E708" s="40"/>
      <c r="F708" s="231" t="s">
        <v>1206</v>
      </c>
      <c r="G708" s="40"/>
      <c r="H708" s="40"/>
      <c r="I708" s="232"/>
      <c r="J708" s="40"/>
      <c r="K708" s="40"/>
      <c r="L708" s="44"/>
      <c r="M708" s="233"/>
      <c r="N708" s="234"/>
      <c r="O708" s="92"/>
      <c r="P708" s="92"/>
      <c r="Q708" s="92"/>
      <c r="R708" s="92"/>
      <c r="S708" s="92"/>
      <c r="T708" s="93"/>
      <c r="U708" s="38"/>
      <c r="V708" s="38"/>
      <c r="W708" s="38"/>
      <c r="X708" s="38"/>
      <c r="Y708" s="38"/>
      <c r="Z708" s="38"/>
      <c r="AA708" s="38"/>
      <c r="AB708" s="38"/>
      <c r="AC708" s="38"/>
      <c r="AD708" s="38"/>
      <c r="AE708" s="38"/>
      <c r="AT708" s="17" t="s">
        <v>148</v>
      </c>
      <c r="AU708" s="17" t="s">
        <v>82</v>
      </c>
    </row>
    <row r="709" s="2" customFormat="1">
      <c r="A709" s="38"/>
      <c r="B709" s="39"/>
      <c r="C709" s="40"/>
      <c r="D709" s="230" t="s">
        <v>238</v>
      </c>
      <c r="E709" s="40"/>
      <c r="F709" s="257" t="s">
        <v>1210</v>
      </c>
      <c r="G709" s="40"/>
      <c r="H709" s="40"/>
      <c r="I709" s="232"/>
      <c r="J709" s="40"/>
      <c r="K709" s="40"/>
      <c r="L709" s="44"/>
      <c r="M709" s="233"/>
      <c r="N709" s="234"/>
      <c r="O709" s="92"/>
      <c r="P709" s="92"/>
      <c r="Q709" s="92"/>
      <c r="R709" s="92"/>
      <c r="S709" s="92"/>
      <c r="T709" s="93"/>
      <c r="U709" s="38"/>
      <c r="V709" s="38"/>
      <c r="W709" s="38"/>
      <c r="X709" s="38"/>
      <c r="Y709" s="38"/>
      <c r="Z709" s="38"/>
      <c r="AA709" s="38"/>
      <c r="AB709" s="38"/>
      <c r="AC709" s="38"/>
      <c r="AD709" s="38"/>
      <c r="AE709" s="38"/>
      <c r="AT709" s="17" t="s">
        <v>238</v>
      </c>
      <c r="AU709" s="17" t="s">
        <v>82</v>
      </c>
    </row>
    <row r="710" s="2" customFormat="1" ht="16.5" customHeight="1">
      <c r="A710" s="38"/>
      <c r="B710" s="39"/>
      <c r="C710" s="216" t="s">
        <v>1211</v>
      </c>
      <c r="D710" s="216" t="s">
        <v>142</v>
      </c>
      <c r="E710" s="217" t="s">
        <v>1212</v>
      </c>
      <c r="F710" s="218" t="s">
        <v>1213</v>
      </c>
      <c r="G710" s="219" t="s">
        <v>349</v>
      </c>
      <c r="H710" s="220">
        <v>1</v>
      </c>
      <c r="I710" s="221"/>
      <c r="J710" s="222">
        <f>ROUND(I710*H710,2)</f>
        <v>0</v>
      </c>
      <c r="K710" s="223"/>
      <c r="L710" s="44"/>
      <c r="M710" s="224" t="s">
        <v>1</v>
      </c>
      <c r="N710" s="225" t="s">
        <v>40</v>
      </c>
      <c r="O710" s="92"/>
      <c r="P710" s="226">
        <f>O710*H710</f>
        <v>0</v>
      </c>
      <c r="Q710" s="226">
        <v>0</v>
      </c>
      <c r="R710" s="226">
        <f>Q710*H710</f>
        <v>0</v>
      </c>
      <c r="S710" s="226">
        <v>0</v>
      </c>
      <c r="T710" s="227">
        <f>S710*H710</f>
        <v>0</v>
      </c>
      <c r="U710" s="38"/>
      <c r="V710" s="38"/>
      <c r="W710" s="38"/>
      <c r="X710" s="38"/>
      <c r="Y710" s="38"/>
      <c r="Z710" s="38"/>
      <c r="AA710" s="38"/>
      <c r="AB710" s="38"/>
      <c r="AC710" s="38"/>
      <c r="AD710" s="38"/>
      <c r="AE710" s="38"/>
      <c r="AR710" s="228" t="s">
        <v>1181</v>
      </c>
      <c r="AT710" s="228" t="s">
        <v>142</v>
      </c>
      <c r="AU710" s="228" t="s">
        <v>82</v>
      </c>
      <c r="AY710" s="17" t="s">
        <v>140</v>
      </c>
      <c r="BE710" s="229">
        <f>IF(N710="základní",J710,0)</f>
        <v>0</v>
      </c>
      <c r="BF710" s="229">
        <f>IF(N710="snížená",J710,0)</f>
        <v>0</v>
      </c>
      <c r="BG710" s="229">
        <f>IF(N710="zákl. přenesená",J710,0)</f>
        <v>0</v>
      </c>
      <c r="BH710" s="229">
        <f>IF(N710="sníž. přenesená",J710,0)</f>
        <v>0</v>
      </c>
      <c r="BI710" s="229">
        <f>IF(N710="nulová",J710,0)</f>
        <v>0</v>
      </c>
      <c r="BJ710" s="17" t="s">
        <v>146</v>
      </c>
      <c r="BK710" s="229">
        <f>ROUND(I710*H710,2)</f>
        <v>0</v>
      </c>
      <c r="BL710" s="17" t="s">
        <v>1181</v>
      </c>
      <c r="BM710" s="228" t="s">
        <v>1214</v>
      </c>
    </row>
    <row r="711" s="2" customFormat="1">
      <c r="A711" s="38"/>
      <c r="B711" s="39"/>
      <c r="C711" s="40"/>
      <c r="D711" s="230" t="s">
        <v>148</v>
      </c>
      <c r="E711" s="40"/>
      <c r="F711" s="231" t="s">
        <v>1213</v>
      </c>
      <c r="G711" s="40"/>
      <c r="H711" s="40"/>
      <c r="I711" s="232"/>
      <c r="J711" s="40"/>
      <c r="K711" s="40"/>
      <c r="L711" s="44"/>
      <c r="M711" s="233"/>
      <c r="N711" s="234"/>
      <c r="O711" s="92"/>
      <c r="P711" s="92"/>
      <c r="Q711" s="92"/>
      <c r="R711" s="92"/>
      <c r="S711" s="92"/>
      <c r="T711" s="93"/>
      <c r="U711" s="38"/>
      <c r="V711" s="38"/>
      <c r="W711" s="38"/>
      <c r="X711" s="38"/>
      <c r="Y711" s="38"/>
      <c r="Z711" s="38"/>
      <c r="AA711" s="38"/>
      <c r="AB711" s="38"/>
      <c r="AC711" s="38"/>
      <c r="AD711" s="38"/>
      <c r="AE711" s="38"/>
      <c r="AT711" s="17" t="s">
        <v>148</v>
      </c>
      <c r="AU711" s="17" t="s">
        <v>82</v>
      </c>
    </row>
    <row r="712" s="2" customFormat="1">
      <c r="A712" s="38"/>
      <c r="B712" s="39"/>
      <c r="C712" s="40"/>
      <c r="D712" s="230" t="s">
        <v>238</v>
      </c>
      <c r="E712" s="40"/>
      <c r="F712" s="257" t="s">
        <v>1215</v>
      </c>
      <c r="G712" s="40"/>
      <c r="H712" s="40"/>
      <c r="I712" s="232"/>
      <c r="J712" s="40"/>
      <c r="K712" s="40"/>
      <c r="L712" s="44"/>
      <c r="M712" s="280"/>
      <c r="N712" s="281"/>
      <c r="O712" s="282"/>
      <c r="P712" s="282"/>
      <c r="Q712" s="282"/>
      <c r="R712" s="282"/>
      <c r="S712" s="282"/>
      <c r="T712" s="283"/>
      <c r="U712" s="38"/>
      <c r="V712" s="38"/>
      <c r="W712" s="38"/>
      <c r="X712" s="38"/>
      <c r="Y712" s="38"/>
      <c r="Z712" s="38"/>
      <c r="AA712" s="38"/>
      <c r="AB712" s="38"/>
      <c r="AC712" s="38"/>
      <c r="AD712" s="38"/>
      <c r="AE712" s="38"/>
      <c r="AT712" s="17" t="s">
        <v>238</v>
      </c>
      <c r="AU712" s="17" t="s">
        <v>82</v>
      </c>
    </row>
    <row r="713" s="2" customFormat="1" ht="6.96" customHeight="1">
      <c r="A713" s="38"/>
      <c r="B713" s="67"/>
      <c r="C713" s="68"/>
      <c r="D713" s="68"/>
      <c r="E713" s="68"/>
      <c r="F713" s="68"/>
      <c r="G713" s="68"/>
      <c r="H713" s="68"/>
      <c r="I713" s="68"/>
      <c r="J713" s="68"/>
      <c r="K713" s="68"/>
      <c r="L713" s="44"/>
      <c r="M713" s="38"/>
      <c r="O713" s="38"/>
      <c r="P713" s="38"/>
      <c r="Q713" s="38"/>
      <c r="R713" s="38"/>
      <c r="S713" s="38"/>
      <c r="T713" s="38"/>
      <c r="U713" s="38"/>
      <c r="V713" s="38"/>
      <c r="W713" s="38"/>
      <c r="X713" s="38"/>
      <c r="Y713" s="38"/>
      <c r="Z713" s="38"/>
      <c r="AA713" s="38"/>
      <c r="AB713" s="38"/>
      <c r="AC713" s="38"/>
      <c r="AD713" s="38"/>
      <c r="AE713" s="38"/>
    </row>
  </sheetData>
  <sheetProtection sheet="1" autoFilter="0" formatColumns="0" formatRows="0" objects="1" scenarios="1" spinCount="100000" saltValue="Sn7/UY33djCwsPpZdW+N9ywIn0QS4MLt/hVO+ORG4GEWWfqvZWlB8a9D7HLx5q72nv1dKag3IyJpq/VCzXruuA==" hashValue="0Xm5NNBeB7B8mhV/M4+yrIyEghgw2KfjLmAPNVc/5HTPVyeN14x3q55gVqMR5iv0932ixtACBdRcMVu9ms23ow==" algorithmName="SHA-512" password="CC35"/>
  <autoFilter ref="C147:K712"/>
  <mergeCells count="9">
    <mergeCell ref="E7:H7"/>
    <mergeCell ref="E9:H9"/>
    <mergeCell ref="E18:H18"/>
    <mergeCell ref="E27:H27"/>
    <mergeCell ref="E85:H85"/>
    <mergeCell ref="E87:H87"/>
    <mergeCell ref="E138:H138"/>
    <mergeCell ref="E140:H14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Bouček Václav, Ing.</dc:creator>
  <cp:lastModifiedBy>Bouček Václav, Ing.</cp:lastModifiedBy>
  <dcterms:created xsi:type="dcterms:W3CDTF">2024-02-27T10:27:48Z</dcterms:created>
  <dcterms:modified xsi:type="dcterms:W3CDTF">2024-02-27T10:27:53Z</dcterms:modified>
</cp:coreProperties>
</file>